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eceita Bruta" sheetId="1" r:id="rId1"/>
    <sheet name="Qtde Profissionais" sheetId="2" r:id="rId2"/>
    <sheet name="Qtde Veículos" sheetId="3" r:id="rId3"/>
    <sheet name="Valor UFM" sheetId="4" r:id="rId4"/>
  </sheets>
  <definedNames/>
  <calcPr fullCalcOnLoad="1"/>
</workbook>
</file>

<file path=xl/sharedStrings.xml><?xml version="1.0" encoding="utf-8"?>
<sst xmlns="http://schemas.openxmlformats.org/spreadsheetml/2006/main" count="462" uniqueCount="64">
  <si>
    <t>Mês</t>
  </si>
  <si>
    <t>ISSQN</t>
  </si>
  <si>
    <t>Ano</t>
  </si>
  <si>
    <t>Endereço:</t>
  </si>
  <si>
    <t>Telefone:</t>
  </si>
  <si>
    <t>E-mail:</t>
  </si>
  <si>
    <t>Nome:</t>
  </si>
  <si>
    <t>DEMONSTRATIVO DE CRÉDITO TRIBUTÁRIO</t>
  </si>
  <si>
    <t>Total ISSQN (sobre esse valor será aplicada a oneração prevista em lei)</t>
  </si>
  <si>
    <t>SOLICITAÇÃO DE PARCELAMENTO</t>
  </si>
  <si>
    <t>DADOS DO REPRESENTANTE LEGAL</t>
  </si>
  <si>
    <t>CPF:</t>
  </si>
  <si>
    <t>Cargo/Função:</t>
  </si>
  <si>
    <t>Solicito parcelamento, se acima indicado, nos termos do Decreto nº 20.473/2020, estando ciente do regramento quanto ao valor mínimo da parcela e prazo máximo de parcelamento, bem como dos acréscimos, conforme a legislação que regula a matéria.</t>
  </si>
  <si>
    <t>Alíquota (%)</t>
  </si>
  <si>
    <t>ou CPF:</t>
  </si>
  <si>
    <t>CNPJ:</t>
  </si>
  <si>
    <t>Nº Parcelas mensais (máx. 60)</t>
  </si>
  <si>
    <t>APRESENTAR OS SEGUINTES DOCUMENTOS:</t>
  </si>
  <si>
    <t>- CONTRATO SOCIAL/ESTATUTO SOCIAL/ATA DE ELEIÇÃO</t>
  </si>
  <si>
    <t>- PROCURAÇÃO COM RECONHECIMENTO DE FIRMA OU ASSINADA COM CERTIFICADO DIGITAL</t>
  </si>
  <si>
    <t>- DOCUMENTO DE IDENTIDADE DO REPRESENTANTE LEGAL</t>
  </si>
  <si>
    <t>Valor/Prof.</t>
  </si>
  <si>
    <t>Valor UFM</t>
  </si>
  <si>
    <t>-</t>
  </si>
  <si>
    <t>Qtde. Prof.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</si>
  <si>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</si>
  <si>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</si>
  <si>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</si>
  <si>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</si>
  <si>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</si>
  <si>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</si>
  <si>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</si>
  <si>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</si>
  <si>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</si>
  <si>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</si>
  <si>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</si>
  <si>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</si>
  <si>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</si>
  <si>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= Valor por Profissional (UFM) x Valor UFM x Quantidade de Profissionais</t>
  </si>
  <si>
    <t>35 UFM</t>
  </si>
  <si>
    <t>Insc. Municipal:</t>
  </si>
  <si>
    <t>Marque com um "X" SOMENTE para CD como Escritório de serviços contábeis optante pelo Simples Nacional</t>
  </si>
  <si>
    <t>= Valor por Veículo (UFM) x Valor UFM x Quantidade de Veículos</t>
  </si>
  <si>
    <t>Qtde. Veículos</t>
  </si>
  <si>
    <t>15 UFM</t>
  </si>
  <si>
    <t>Qtde. Veíc.</t>
  </si>
  <si>
    <t>Valor/Veíc.</t>
  </si>
  <si>
    <t>Base de Cálculo (R$)</t>
  </si>
  <si>
    <t>ISSQN (R$)</t>
  </si>
  <si>
    <t>= Quantidade de Veículos Táxi ou Transporte Escolar</t>
  </si>
  <si>
    <t>= Base de Cálculo (Receita Tributável) x Alíquota</t>
  </si>
  <si>
    <t>Preencha a Alíquota (%) =&gt;</t>
  </si>
  <si>
    <t>AL: Receita Bruta</t>
  </si>
  <si>
    <t>(com reconhecimento de firma ou com certificado digital em "pdf")</t>
  </si>
  <si>
    <t>DECLARAÇÃO DE RECEITAS TRIBUTÁVEIS OBJETO DE CONSULTA FISCAL</t>
  </si>
  <si>
    <t>Nº Processo Consulta:</t>
  </si>
  <si>
    <t>Data resposta:</t>
  </si>
  <si>
    <t>DADOS DO CONTRIBUINTE</t>
  </si>
  <si>
    <t>Valor total ISSQN declarado:</t>
  </si>
  <si>
    <t>Declaro as receitas tributáveis objeto de consulta fiscal neste documento escrituradas, ciente de que o imposto declarado será acrescido de juros e multa de mora, nos termos dos arts. 69, 69-A e 69-B da Lei Complementar nº 7, de 7 de dezembro de 1973, exceto quanto à multa de mora no caso de o pagamento ocorrer no prazo de 30 (trinta) dias após a data da resposta da consulta, nos termos do art. 63, § 1º da mesma lei.</t>
  </si>
  <si>
    <t>Assinatura do Representante Legal</t>
  </si>
  <si>
    <t>AL: Qtde Profissionais</t>
  </si>
  <si>
    <t>AL: Qtde Veículos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</si>
</sst>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00&quot;.&quot;000&quot;.&quot;000&quot;-&quot;00"/>
    <numFmt numFmtId="166" formatCode="00&quot;.&quot;000&quot;.&quot;000&quot;/&quot;0000&quot;-&quot;00"/>
    <numFmt numFmtId="167" formatCode="000&quot;.&quot;000&quot;.&quot;0&quot;.&quot;0"/>
    <numFmt numFmtId="168" formatCode="_-&quot;R$&quot;\ * #,##0.0000_-;\-&quot;R$&quot;\ * #,##0.0000_-;_-&quot;R$&quot;\ * &quot;-&quot;????_-;_-@_-"/>
    <numFmt numFmtId="169" formatCode="[$-416]dddd\,\ 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44" fontId="41" fillId="33" borderId="10" xfId="45" applyFont="1" applyFill="1" applyBorder="1" applyAlignment="1">
      <alignment horizontal="center" vertical="center"/>
    </xf>
    <xf numFmtId="44" fontId="42" fillId="0" borderId="0" xfId="0" applyNumberFormat="1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41" fillId="0" borderId="12" xfId="0" applyFont="1" applyBorder="1" applyAlignment="1">
      <alignment vertical="center"/>
    </xf>
    <xf numFmtId="44" fontId="41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42" fillId="0" borderId="14" xfId="0" applyFont="1" applyBorder="1" applyAlignment="1">
      <alignment vertical="center"/>
    </xf>
    <xf numFmtId="0" fontId="43" fillId="0" borderId="0" xfId="0" applyFont="1" applyAlignment="1">
      <alignment horizontal="right"/>
    </xf>
    <xf numFmtId="14" fontId="42" fillId="0" borderId="0" xfId="0" applyNumberFormat="1" applyFont="1" applyAlignment="1">
      <alignment vertical="center"/>
    </xf>
    <xf numFmtId="1" fontId="43" fillId="0" borderId="10" xfId="0" applyNumberFormat="1" applyFont="1" applyBorder="1" applyAlignment="1" applyProtection="1">
      <alignment horizontal="center" vertical="center"/>
      <protection locked="0"/>
    </xf>
    <xf numFmtId="0" fontId="42" fillId="0" borderId="10" xfId="4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8" fontId="0" fillId="0" borderId="0" xfId="45" applyNumberFormat="1" applyFont="1" applyAlignment="1">
      <alignment horizontal="center"/>
    </xf>
    <xf numFmtId="0" fontId="41" fillId="0" borderId="0" xfId="0" applyFont="1" applyAlignment="1">
      <alignment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168" fontId="41" fillId="0" borderId="10" xfId="45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8" fontId="45" fillId="0" borderId="10" xfId="45" applyNumberFormat="1" applyFont="1" applyBorder="1" applyAlignment="1">
      <alignment horizontal="center"/>
    </xf>
    <xf numFmtId="0" fontId="42" fillId="0" borderId="0" xfId="0" applyFont="1" applyAlignment="1" applyProtection="1">
      <alignment/>
      <protection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/>
      <protection/>
    </xf>
    <xf numFmtId="0" fontId="46" fillId="33" borderId="10" xfId="0" applyFont="1" applyFill="1" applyBorder="1" applyAlignment="1" applyProtection="1">
      <alignment vertical="center"/>
      <protection/>
    </xf>
    <xf numFmtId="168" fontId="46" fillId="33" borderId="10" xfId="45" applyNumberFormat="1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164" fontId="42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168" fontId="42" fillId="0" borderId="10" xfId="45" applyNumberFormat="1" applyFont="1" applyFill="1" applyBorder="1" applyAlignment="1" applyProtection="1">
      <alignment horizontal="center" vertical="center"/>
      <protection/>
    </xf>
    <xf numFmtId="44" fontId="42" fillId="0" borderId="10" xfId="45" applyFont="1" applyFill="1" applyBorder="1" applyAlignment="1" applyProtection="1">
      <alignment horizontal="center" vertical="center"/>
      <protection/>
    </xf>
    <xf numFmtId="0" fontId="43" fillId="33" borderId="10" xfId="45" applyNumberFormat="1" applyFont="1" applyFill="1" applyBorder="1" applyAlignment="1" applyProtection="1">
      <alignment horizontal="center" vertical="center"/>
      <protection/>
    </xf>
    <xf numFmtId="44" fontId="43" fillId="33" borderId="10" xfId="45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Border="1" applyAlignment="1" applyProtection="1">
      <alignment/>
      <protection/>
    </xf>
    <xf numFmtId="167" fontId="42" fillId="0" borderId="0" xfId="0" applyNumberFormat="1" applyFont="1" applyBorder="1" applyAlignment="1" applyProtection="1">
      <alignment/>
      <protection/>
    </xf>
    <xf numFmtId="1" fontId="43" fillId="0" borderId="0" xfId="0" applyNumberFormat="1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164" fontId="42" fillId="0" borderId="10" xfId="45" applyNumberFormat="1" applyFont="1" applyFill="1" applyBorder="1" applyAlignment="1" applyProtection="1">
      <alignment horizontal="center" vertical="center"/>
      <protection/>
    </xf>
    <xf numFmtId="164" fontId="43" fillId="0" borderId="13" xfId="45" applyNumberFormat="1" applyFont="1" applyFill="1" applyBorder="1" applyAlignment="1" applyProtection="1">
      <alignment horizontal="center" vertical="center"/>
      <protection locked="0"/>
    </xf>
    <xf numFmtId="166" fontId="42" fillId="0" borderId="0" xfId="0" applyNumberFormat="1" applyFont="1" applyBorder="1" applyAlignment="1" applyProtection="1">
      <alignment/>
      <protection/>
    </xf>
    <xf numFmtId="166" fontId="42" fillId="0" borderId="15" xfId="0" applyNumberFormat="1" applyFont="1" applyBorder="1" applyAlignment="1" applyProtection="1">
      <alignment/>
      <protection/>
    </xf>
    <xf numFmtId="0" fontId="48" fillId="0" borderId="0" xfId="0" applyFont="1" applyAlignment="1">
      <alignment horizont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166" fontId="42" fillId="0" borderId="14" xfId="0" applyNumberFormat="1" applyFont="1" applyBorder="1" applyAlignment="1" applyProtection="1">
      <alignment horizontal="left"/>
      <protection locked="0"/>
    </xf>
    <xf numFmtId="165" fontId="42" fillId="0" borderId="14" xfId="0" applyNumberFormat="1" applyFont="1" applyBorder="1" applyAlignment="1" applyProtection="1">
      <alignment horizontal="left"/>
      <protection locked="0"/>
    </xf>
    <xf numFmtId="167" fontId="42" fillId="0" borderId="14" xfId="0" applyNumberFormat="1" applyFont="1" applyBorder="1" applyAlignment="1" applyProtection="1">
      <alignment horizontal="left"/>
      <protection locked="0"/>
    </xf>
    <xf numFmtId="0" fontId="47" fillId="0" borderId="0" xfId="0" applyFont="1" applyBorder="1" applyAlignment="1">
      <alignment horizontal="left" vertical="top" wrapText="1"/>
    </xf>
    <xf numFmtId="14" fontId="42" fillId="0" borderId="14" xfId="0" applyNumberFormat="1" applyFont="1" applyBorder="1" applyAlignment="1" applyProtection="1">
      <alignment horizontal="left"/>
      <protection locked="0"/>
    </xf>
    <xf numFmtId="0" fontId="42" fillId="0" borderId="14" xfId="0" applyFont="1" applyBorder="1" applyAlignment="1" applyProtection="1">
      <alignment horizontal="left"/>
      <protection locked="0"/>
    </xf>
    <xf numFmtId="0" fontId="42" fillId="0" borderId="12" xfId="0" applyFont="1" applyBorder="1" applyAlignment="1" applyProtection="1">
      <alignment horizontal="left"/>
      <protection locked="0"/>
    </xf>
    <xf numFmtId="0" fontId="42" fillId="0" borderId="0" xfId="0" applyFont="1" applyBorder="1" applyAlignment="1">
      <alignment horizontal="center"/>
    </xf>
    <xf numFmtId="168" fontId="43" fillId="33" borderId="11" xfId="45" applyNumberFormat="1" applyFont="1" applyFill="1" applyBorder="1" applyAlignment="1" applyProtection="1">
      <alignment horizontal="center" vertical="center"/>
      <protection/>
    </xf>
    <xf numFmtId="168" fontId="43" fillId="33" borderId="12" xfId="45" applyNumberFormat="1" applyFont="1" applyFill="1" applyBorder="1" applyAlignment="1" applyProtection="1">
      <alignment horizontal="center" vertical="center"/>
      <protection/>
    </xf>
    <xf numFmtId="168" fontId="43" fillId="33" borderId="13" xfId="45" applyNumberFormat="1" applyFont="1" applyFill="1" applyBorder="1" applyAlignment="1" applyProtection="1">
      <alignment horizontal="center" vertical="center"/>
      <protection/>
    </xf>
    <xf numFmtId="44" fontId="42" fillId="0" borderId="11" xfId="45" applyFont="1" applyFill="1" applyBorder="1" applyAlignment="1" applyProtection="1">
      <alignment horizontal="center" vertical="center"/>
      <protection locked="0"/>
    </xf>
    <xf numFmtId="44" fontId="42" fillId="0" borderId="13" xfId="45" applyFont="1" applyFill="1" applyBorder="1" applyAlignment="1" applyProtection="1">
      <alignment horizontal="center" vertical="center"/>
      <protection locked="0"/>
    </xf>
    <xf numFmtId="168" fontId="42" fillId="33" borderId="10" xfId="45" applyNumberFormat="1" applyFont="1" applyFill="1" applyBorder="1" applyAlignment="1" applyProtection="1" quotePrefix="1">
      <alignment horizontal="left" vertical="center"/>
      <protection/>
    </xf>
    <xf numFmtId="168" fontId="42" fillId="33" borderId="10" xfId="45" applyNumberFormat="1" applyFont="1" applyFill="1" applyBorder="1" applyAlignment="1" applyProtection="1">
      <alignment horizontal="left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44" fontId="43" fillId="33" borderId="11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2" fillId="0" borderId="0" xfId="0" applyFont="1" applyFill="1" applyAlignment="1">
      <alignment horizontal="justify" vertical="center" wrapText="1"/>
    </xf>
    <xf numFmtId="0" fontId="42" fillId="0" borderId="0" xfId="0" applyFont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6" xfId="0" applyFont="1" applyBorder="1" applyAlignment="1" quotePrefix="1">
      <alignment horizontal="left"/>
    </xf>
    <xf numFmtId="0" fontId="42" fillId="0" borderId="0" xfId="0" applyFont="1" applyBorder="1" applyAlignment="1" quotePrefix="1">
      <alignment horizontal="left"/>
    </xf>
    <xf numFmtId="0" fontId="42" fillId="0" borderId="0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16" xfId="0" applyFont="1" applyBorder="1" applyAlignment="1" quotePrefix="1">
      <alignment horizontal="left" vertical="center"/>
    </xf>
    <xf numFmtId="0" fontId="42" fillId="0" borderId="0" xfId="0" applyFont="1" applyBorder="1" applyAlignment="1" quotePrefix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 quotePrefix="1">
      <alignment horizontal="left" vertical="center"/>
    </xf>
    <xf numFmtId="0" fontId="42" fillId="0" borderId="14" xfId="0" applyFont="1" applyBorder="1" applyAlignment="1" quotePrefix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165" fontId="42" fillId="0" borderId="12" xfId="0" applyNumberFormat="1" applyFont="1" applyBorder="1" applyAlignment="1" applyProtection="1">
      <alignment horizontal="left"/>
      <protection locked="0"/>
    </xf>
    <xf numFmtId="0" fontId="41" fillId="0" borderId="0" xfId="0" applyFont="1" applyAlignment="1">
      <alignment horizontal="center"/>
    </xf>
    <xf numFmtId="0" fontId="43" fillId="0" borderId="15" xfId="0" applyFont="1" applyBorder="1" applyAlignment="1">
      <alignment horizontal="center" vertical="center"/>
    </xf>
    <xf numFmtId="166" fontId="42" fillId="0" borderId="12" xfId="0" applyNumberFormat="1" applyFont="1" applyBorder="1" applyAlignment="1" applyProtection="1">
      <alignment horizontal="left"/>
      <protection locked="0"/>
    </xf>
    <xf numFmtId="0" fontId="49" fillId="0" borderId="0" xfId="0" applyFont="1" applyBorder="1" applyAlignment="1">
      <alignment horizontal="left" vertical="top" wrapText="1"/>
    </xf>
    <xf numFmtId="165" fontId="42" fillId="0" borderId="15" xfId="0" applyNumberFormat="1" applyFont="1" applyBorder="1" applyAlignment="1" applyProtection="1">
      <alignment horizontal="left"/>
      <protection/>
    </xf>
    <xf numFmtId="168" fontId="44" fillId="33" borderId="11" xfId="45" applyNumberFormat="1" applyFont="1" applyFill="1" applyBorder="1" applyAlignment="1" applyProtection="1" quotePrefix="1">
      <alignment horizontal="left" vertical="center"/>
      <protection/>
    </xf>
    <xf numFmtId="168" fontId="44" fillId="33" borderId="12" xfId="45" applyNumberFormat="1" applyFont="1" applyFill="1" applyBorder="1" applyAlignment="1" applyProtection="1">
      <alignment horizontal="left" vertical="center"/>
      <protection/>
    </xf>
    <xf numFmtId="168" fontId="44" fillId="33" borderId="13" xfId="45" applyNumberFormat="1" applyFont="1" applyFill="1" applyBorder="1" applyAlignment="1" applyProtection="1">
      <alignment horizontal="left" vertical="center"/>
      <protection/>
    </xf>
    <xf numFmtId="168" fontId="44" fillId="33" borderId="10" xfId="45" applyNumberFormat="1" applyFont="1" applyFill="1" applyBorder="1" applyAlignment="1" applyProtection="1" quotePrefix="1">
      <alignment horizontal="left" vertical="center"/>
      <protection/>
    </xf>
    <xf numFmtId="168" fontId="44" fillId="33" borderId="10" xfId="45" applyNumberFormat="1" applyFont="1" applyFill="1" applyBorder="1" applyAlignment="1" applyProtection="1">
      <alignment horizontal="left" vertical="center"/>
      <protection/>
    </xf>
    <xf numFmtId="0" fontId="42" fillId="0" borderId="1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2</xdr:col>
      <xdr:colOff>400050</xdr:colOff>
      <xdr:row>0</xdr:row>
      <xdr:rowOff>704850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7254" t="11135" r="8213" b="12214"/>
        <a:stretch>
          <a:fillRect/>
        </a:stretch>
      </xdr:blipFill>
      <xdr:spPr>
        <a:xfrm>
          <a:off x="76200" y="0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1171575</xdr:colOff>
      <xdr:row>0</xdr:row>
      <xdr:rowOff>704850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12603" t="12857" r="16030" b="19528"/>
        <a:stretch>
          <a:fillRect/>
        </a:stretch>
      </xdr:blipFill>
      <xdr:spPr>
        <a:xfrm>
          <a:off x="5848350" y="0"/>
          <a:ext cx="1552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581025</xdr:colOff>
      <xdr:row>0</xdr:row>
      <xdr:rowOff>619125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1409700" y="0"/>
          <a:ext cx="45529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DECLARAÇÃO DE RECEITA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TRIBUTÁVEIS OBJETO DE CONSULTA FISCAL E TERMO DE PARCELAMENTO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2</xdr:col>
      <xdr:colOff>400050</xdr:colOff>
      <xdr:row>0</xdr:row>
      <xdr:rowOff>704850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7254" t="11135" r="8213" b="12214"/>
        <a:stretch>
          <a:fillRect/>
        </a:stretch>
      </xdr:blipFill>
      <xdr:spPr>
        <a:xfrm>
          <a:off x="76200" y="0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1171575</xdr:colOff>
      <xdr:row>0</xdr:row>
      <xdr:rowOff>704850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12603" t="12857" r="16030" b="19528"/>
        <a:stretch>
          <a:fillRect/>
        </a:stretch>
      </xdr:blipFill>
      <xdr:spPr>
        <a:xfrm>
          <a:off x="5848350" y="0"/>
          <a:ext cx="1552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581025</xdr:colOff>
      <xdr:row>0</xdr:row>
      <xdr:rowOff>619125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1409700" y="0"/>
          <a:ext cx="45529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DECLARAÇÃO DE RECEITAS TRIBUTÁVEIS OBJETO DE CONSULTA FISCAL E TERMO DE PARCELAMENTO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2</xdr:col>
      <xdr:colOff>400050</xdr:colOff>
      <xdr:row>0</xdr:row>
      <xdr:rowOff>704850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7254" t="11135" r="8213" b="12214"/>
        <a:stretch>
          <a:fillRect/>
        </a:stretch>
      </xdr:blipFill>
      <xdr:spPr>
        <a:xfrm>
          <a:off x="76200" y="0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1171575</xdr:colOff>
      <xdr:row>0</xdr:row>
      <xdr:rowOff>704850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12603" t="12857" r="16030" b="19528"/>
        <a:stretch>
          <a:fillRect/>
        </a:stretch>
      </xdr:blipFill>
      <xdr:spPr>
        <a:xfrm>
          <a:off x="5848350" y="0"/>
          <a:ext cx="1552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581025</xdr:colOff>
      <xdr:row>0</xdr:row>
      <xdr:rowOff>619125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1409700" y="0"/>
          <a:ext cx="45529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DECLARAÇÃO DE RECEITAS TRIBUTÁVEIS OBJETO DE CONSULTA FISCAL E TERMO DE PARCELAMENTO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tabSelected="1" zoomScaleSheetLayoutView="100" zoomScalePageLayoutView="0" workbookViewId="0" topLeftCell="A1">
      <selection activeCell="D4" sqref="D4:E4"/>
    </sheetView>
  </sheetViews>
  <sheetFormatPr defaultColWidth="9.140625" defaultRowHeight="15"/>
  <cols>
    <col min="1" max="1" width="5.7109375" style="1" customWidth="1"/>
    <col min="2" max="3" width="9.7109375" style="1" customWidth="1"/>
    <col min="4" max="4" width="12.7109375" style="1" customWidth="1"/>
    <col min="5" max="5" width="17.7109375" style="1" customWidth="1"/>
    <col min="6" max="6" width="5.7109375" style="1" customWidth="1"/>
    <col min="7" max="8" width="9.7109375" style="1" customWidth="1"/>
    <col min="9" max="9" width="12.7109375" style="1" customWidth="1"/>
    <col min="10" max="10" width="17.7109375" style="1" customWidth="1"/>
    <col min="11" max="11" width="10.7109375" style="1" customWidth="1"/>
    <col min="12" max="16384" width="9.140625" style="1" customWidth="1"/>
  </cols>
  <sheetData>
    <row r="1" spans="1:10" ht="56.2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</row>
    <row r="2" spans="5:9" ht="4.5" customHeight="1">
      <c r="E2" s="5"/>
      <c r="F2" s="5"/>
      <c r="G2" s="5"/>
      <c r="H2" s="5"/>
      <c r="I2" s="5"/>
    </row>
    <row r="3" spans="1:10" ht="12.75">
      <c r="A3" s="62" t="s">
        <v>58</v>
      </c>
      <c r="B3" s="63"/>
      <c r="C3" s="63"/>
      <c r="D3" s="63"/>
      <c r="E3" s="63"/>
      <c r="F3" s="63"/>
      <c r="G3" s="63"/>
      <c r="H3" s="63"/>
      <c r="I3" s="63"/>
      <c r="J3" s="64"/>
    </row>
    <row r="4" spans="1:9" ht="19.5" customHeight="1">
      <c r="A4" s="48" t="s">
        <v>56</v>
      </c>
      <c r="B4" s="31"/>
      <c r="C4" s="59"/>
      <c r="D4" s="117"/>
      <c r="E4" s="117"/>
      <c r="F4" s="24" t="s">
        <v>57</v>
      </c>
      <c r="H4" s="69"/>
      <c r="I4" s="69"/>
    </row>
    <row r="5" spans="1:9" ht="19.5" customHeight="1">
      <c r="A5" s="3" t="s">
        <v>16</v>
      </c>
      <c r="C5" s="65"/>
      <c r="D5" s="65"/>
      <c r="E5" s="2"/>
      <c r="F5" s="24" t="s">
        <v>15</v>
      </c>
      <c r="H5" s="66"/>
      <c r="I5" s="66"/>
    </row>
    <row r="6" spans="1:10" ht="19.5" customHeight="1">
      <c r="A6" s="4" t="s">
        <v>41</v>
      </c>
      <c r="C6" s="67"/>
      <c r="D6" s="67"/>
      <c r="E6" s="49"/>
      <c r="F6" s="55"/>
      <c r="G6" s="68"/>
      <c r="H6" s="68"/>
      <c r="I6" s="68"/>
      <c r="J6" s="68"/>
    </row>
    <row r="7" spans="1:9" ht="19.5" customHeight="1">
      <c r="A7" s="4" t="s">
        <v>6</v>
      </c>
      <c r="C7" s="70"/>
      <c r="D7" s="70"/>
      <c r="E7" s="70"/>
      <c r="F7" s="70"/>
      <c r="G7" s="70"/>
      <c r="H7" s="70"/>
      <c r="I7" s="70"/>
    </row>
    <row r="8" spans="1:9" ht="19.5" customHeight="1">
      <c r="A8" s="3" t="s">
        <v>3</v>
      </c>
      <c r="C8" s="71"/>
      <c r="D8" s="71"/>
      <c r="E8" s="71"/>
      <c r="F8" s="71"/>
      <c r="G8" s="71"/>
      <c r="H8" s="71"/>
      <c r="I8" s="71"/>
    </row>
    <row r="9" spans="1:10" ht="19.5" customHeight="1">
      <c r="A9" s="3" t="s">
        <v>4</v>
      </c>
      <c r="C9" s="71"/>
      <c r="D9" s="71"/>
      <c r="E9" s="2"/>
      <c r="F9" s="25" t="s">
        <v>5</v>
      </c>
      <c r="H9" s="70"/>
      <c r="I9" s="70"/>
      <c r="J9" s="70"/>
    </row>
    <row r="10" spans="1:10" ht="4.5" customHeight="1">
      <c r="A10" s="3"/>
      <c r="B10" s="3"/>
      <c r="C10" s="3"/>
      <c r="D10" s="2"/>
      <c r="E10" s="72"/>
      <c r="F10" s="72"/>
      <c r="G10" s="72"/>
      <c r="H10" s="72"/>
      <c r="I10" s="72"/>
      <c r="J10" s="72"/>
    </row>
    <row r="11" spans="1:10" s="31" customFormat="1" ht="12.75">
      <c r="A11" s="80" t="s">
        <v>7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s="33" customFormat="1" ht="4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s="31" customFormat="1" ht="12.75">
      <c r="A13" s="39" t="s">
        <v>1</v>
      </c>
      <c r="B13" s="78" t="s">
        <v>51</v>
      </c>
      <c r="C13" s="79"/>
      <c r="D13" s="79"/>
      <c r="E13" s="79"/>
      <c r="F13" s="79"/>
      <c r="G13" s="73" t="s">
        <v>52</v>
      </c>
      <c r="H13" s="74"/>
      <c r="I13" s="75"/>
      <c r="J13" s="58"/>
    </row>
    <row r="14" spans="1:10" s="31" customFormat="1" ht="4.5" customHeight="1">
      <c r="A14" s="36"/>
      <c r="B14" s="36"/>
      <c r="C14" s="36"/>
      <c r="D14" s="37"/>
      <c r="E14" s="36"/>
      <c r="F14" s="38"/>
      <c r="G14" s="38"/>
      <c r="H14" s="38"/>
      <c r="I14" s="36"/>
      <c r="J14" s="38"/>
    </row>
    <row r="15" spans="1:10" s="31" customFormat="1" ht="12.75">
      <c r="A15" s="39" t="s">
        <v>2</v>
      </c>
      <c r="B15" s="80">
        <f ca="1">YEAR(TODAY())-5</f>
        <v>2016</v>
      </c>
      <c r="C15" s="81"/>
      <c r="D15" s="81"/>
      <c r="E15" s="82"/>
      <c r="F15" s="39" t="s">
        <v>2</v>
      </c>
      <c r="G15" s="80">
        <f ca="1">YEAR(TODAY())-4</f>
        <v>2017</v>
      </c>
      <c r="H15" s="81"/>
      <c r="I15" s="81"/>
      <c r="J15" s="82"/>
    </row>
    <row r="16" spans="1:10" s="31" customFormat="1" ht="12.75">
      <c r="A16" s="40" t="s">
        <v>0</v>
      </c>
      <c r="B16" s="83" t="s">
        <v>48</v>
      </c>
      <c r="C16" s="84"/>
      <c r="D16" s="40" t="s">
        <v>14</v>
      </c>
      <c r="E16" s="40" t="s">
        <v>49</v>
      </c>
      <c r="F16" s="40" t="s">
        <v>0</v>
      </c>
      <c r="G16" s="83" t="s">
        <v>48</v>
      </c>
      <c r="H16" s="84"/>
      <c r="I16" s="40" t="s">
        <v>14</v>
      </c>
      <c r="J16" s="40" t="s">
        <v>49</v>
      </c>
    </row>
    <row r="17" spans="1:10" s="31" customFormat="1" ht="12.75">
      <c r="A17" s="41" t="s">
        <v>26</v>
      </c>
      <c r="B17" s="76"/>
      <c r="C17" s="77"/>
      <c r="D17" s="57">
        <f>$J$13</f>
        <v>0</v>
      </c>
      <c r="E17" s="43">
        <f>B17*D17</f>
        <v>0</v>
      </c>
      <c r="F17" s="41" t="s">
        <v>26</v>
      </c>
      <c r="G17" s="76"/>
      <c r="H17" s="77"/>
      <c r="I17" s="57">
        <f>$J$13</f>
        <v>0</v>
      </c>
      <c r="J17" s="43">
        <f>G17*I17</f>
        <v>0</v>
      </c>
    </row>
    <row r="18" spans="1:10" s="31" customFormat="1" ht="12.75">
      <c r="A18" s="41" t="s">
        <v>27</v>
      </c>
      <c r="B18" s="76"/>
      <c r="C18" s="77"/>
      <c r="D18" s="57">
        <f aca="true" t="shared" si="0" ref="D18:D28">$J$13</f>
        <v>0</v>
      </c>
      <c r="E18" s="43">
        <f aca="true" t="shared" si="1" ref="E18:E28">B18*D18</f>
        <v>0</v>
      </c>
      <c r="F18" s="41" t="s">
        <v>27</v>
      </c>
      <c r="G18" s="76"/>
      <c r="H18" s="77"/>
      <c r="I18" s="57">
        <f aca="true" t="shared" si="2" ref="I18:I28">$J$13</f>
        <v>0</v>
      </c>
      <c r="J18" s="43">
        <f aca="true" t="shared" si="3" ref="J18:J28">G18*I18</f>
        <v>0</v>
      </c>
    </row>
    <row r="19" spans="1:10" s="31" customFormat="1" ht="12.75">
      <c r="A19" s="41" t="s">
        <v>28</v>
      </c>
      <c r="B19" s="76"/>
      <c r="C19" s="77"/>
      <c r="D19" s="57">
        <f t="shared" si="0"/>
        <v>0</v>
      </c>
      <c r="E19" s="43">
        <f t="shared" si="1"/>
        <v>0</v>
      </c>
      <c r="F19" s="41" t="s">
        <v>28</v>
      </c>
      <c r="G19" s="76"/>
      <c r="H19" s="77"/>
      <c r="I19" s="57">
        <f t="shared" si="2"/>
        <v>0</v>
      </c>
      <c r="J19" s="43">
        <f t="shared" si="3"/>
        <v>0</v>
      </c>
    </row>
    <row r="20" spans="1:10" s="31" customFormat="1" ht="12.75">
      <c r="A20" s="41" t="s">
        <v>29</v>
      </c>
      <c r="B20" s="76"/>
      <c r="C20" s="77"/>
      <c r="D20" s="57">
        <f t="shared" si="0"/>
        <v>0</v>
      </c>
      <c r="E20" s="43">
        <f t="shared" si="1"/>
        <v>0</v>
      </c>
      <c r="F20" s="41" t="s">
        <v>29</v>
      </c>
      <c r="G20" s="76"/>
      <c r="H20" s="77"/>
      <c r="I20" s="57">
        <f t="shared" si="2"/>
        <v>0</v>
      </c>
      <c r="J20" s="43">
        <f t="shared" si="3"/>
        <v>0</v>
      </c>
    </row>
    <row r="21" spans="1:10" s="31" customFormat="1" ht="12.75">
      <c r="A21" s="41" t="s">
        <v>30</v>
      </c>
      <c r="B21" s="76"/>
      <c r="C21" s="77"/>
      <c r="D21" s="57">
        <f t="shared" si="0"/>
        <v>0</v>
      </c>
      <c r="E21" s="43">
        <f t="shared" si="1"/>
        <v>0</v>
      </c>
      <c r="F21" s="41" t="s">
        <v>30</v>
      </c>
      <c r="G21" s="76"/>
      <c r="H21" s="77"/>
      <c r="I21" s="57">
        <f t="shared" si="2"/>
        <v>0</v>
      </c>
      <c r="J21" s="43">
        <f t="shared" si="3"/>
        <v>0</v>
      </c>
    </row>
    <row r="22" spans="1:10" s="31" customFormat="1" ht="12.75">
      <c r="A22" s="41" t="s">
        <v>31</v>
      </c>
      <c r="B22" s="76"/>
      <c r="C22" s="77"/>
      <c r="D22" s="57">
        <f t="shared" si="0"/>
        <v>0</v>
      </c>
      <c r="E22" s="43">
        <f t="shared" si="1"/>
        <v>0</v>
      </c>
      <c r="F22" s="41" t="s">
        <v>31</v>
      </c>
      <c r="G22" s="76"/>
      <c r="H22" s="77"/>
      <c r="I22" s="57">
        <f t="shared" si="2"/>
        <v>0</v>
      </c>
      <c r="J22" s="43">
        <f t="shared" si="3"/>
        <v>0</v>
      </c>
    </row>
    <row r="23" spans="1:10" s="31" customFormat="1" ht="12.75">
      <c r="A23" s="41" t="s">
        <v>32</v>
      </c>
      <c r="B23" s="76"/>
      <c r="C23" s="77"/>
      <c r="D23" s="57">
        <f t="shared" si="0"/>
        <v>0</v>
      </c>
      <c r="E23" s="43">
        <f t="shared" si="1"/>
        <v>0</v>
      </c>
      <c r="F23" s="41" t="s">
        <v>32</v>
      </c>
      <c r="G23" s="76"/>
      <c r="H23" s="77"/>
      <c r="I23" s="57">
        <f t="shared" si="2"/>
        <v>0</v>
      </c>
      <c r="J23" s="43">
        <f t="shared" si="3"/>
        <v>0</v>
      </c>
    </row>
    <row r="24" spans="1:10" s="31" customFormat="1" ht="12.75">
      <c r="A24" s="41" t="s">
        <v>33</v>
      </c>
      <c r="B24" s="76"/>
      <c r="C24" s="77"/>
      <c r="D24" s="57">
        <f t="shared" si="0"/>
        <v>0</v>
      </c>
      <c r="E24" s="43">
        <f t="shared" si="1"/>
        <v>0</v>
      </c>
      <c r="F24" s="41" t="s">
        <v>33</v>
      </c>
      <c r="G24" s="76"/>
      <c r="H24" s="77"/>
      <c r="I24" s="57">
        <f t="shared" si="2"/>
        <v>0</v>
      </c>
      <c r="J24" s="43">
        <f t="shared" si="3"/>
        <v>0</v>
      </c>
    </row>
    <row r="25" spans="1:10" s="31" customFormat="1" ht="12.75">
      <c r="A25" s="41" t="s">
        <v>34</v>
      </c>
      <c r="B25" s="76"/>
      <c r="C25" s="77"/>
      <c r="D25" s="57">
        <f t="shared" si="0"/>
        <v>0</v>
      </c>
      <c r="E25" s="43">
        <f t="shared" si="1"/>
        <v>0</v>
      </c>
      <c r="F25" s="41" t="s">
        <v>34</v>
      </c>
      <c r="G25" s="76"/>
      <c r="H25" s="77"/>
      <c r="I25" s="57">
        <f t="shared" si="2"/>
        <v>0</v>
      </c>
      <c r="J25" s="43">
        <f t="shared" si="3"/>
        <v>0</v>
      </c>
    </row>
    <row r="26" spans="1:10" s="31" customFormat="1" ht="12.75">
      <c r="A26" s="41" t="s">
        <v>35</v>
      </c>
      <c r="B26" s="76"/>
      <c r="C26" s="77"/>
      <c r="D26" s="57">
        <f t="shared" si="0"/>
        <v>0</v>
      </c>
      <c r="E26" s="43">
        <f t="shared" si="1"/>
        <v>0</v>
      </c>
      <c r="F26" s="41" t="s">
        <v>35</v>
      </c>
      <c r="G26" s="76"/>
      <c r="H26" s="77"/>
      <c r="I26" s="57">
        <f t="shared" si="2"/>
        <v>0</v>
      </c>
      <c r="J26" s="43">
        <f t="shared" si="3"/>
        <v>0</v>
      </c>
    </row>
    <row r="27" spans="1:10" s="31" customFormat="1" ht="12.75">
      <c r="A27" s="41" t="s">
        <v>36</v>
      </c>
      <c r="B27" s="76"/>
      <c r="C27" s="77"/>
      <c r="D27" s="57">
        <f t="shared" si="0"/>
        <v>0</v>
      </c>
      <c r="E27" s="43">
        <f t="shared" si="1"/>
        <v>0</v>
      </c>
      <c r="F27" s="41" t="s">
        <v>36</v>
      </c>
      <c r="G27" s="76"/>
      <c r="H27" s="77"/>
      <c r="I27" s="57">
        <f t="shared" si="2"/>
        <v>0</v>
      </c>
      <c r="J27" s="43">
        <f t="shared" si="3"/>
        <v>0</v>
      </c>
    </row>
    <row r="28" spans="1:10" s="31" customFormat="1" ht="12.75">
      <c r="A28" s="41" t="s">
        <v>37</v>
      </c>
      <c r="B28" s="76"/>
      <c r="C28" s="77"/>
      <c r="D28" s="57">
        <f t="shared" si="0"/>
        <v>0</v>
      </c>
      <c r="E28" s="43">
        <f t="shared" si="1"/>
        <v>0</v>
      </c>
      <c r="F28" s="41" t="s">
        <v>37</v>
      </c>
      <c r="G28" s="76"/>
      <c r="H28" s="77"/>
      <c r="I28" s="57">
        <f t="shared" si="2"/>
        <v>0</v>
      </c>
      <c r="J28" s="43">
        <f t="shared" si="3"/>
        <v>0</v>
      </c>
    </row>
    <row r="29" spans="1:10" s="31" customFormat="1" ht="12.75">
      <c r="A29" s="39" t="s">
        <v>38</v>
      </c>
      <c r="B29" s="85">
        <f>SUM(B17:C28)</f>
        <v>0</v>
      </c>
      <c r="C29" s="82"/>
      <c r="D29" s="44" t="s">
        <v>24</v>
      </c>
      <c r="E29" s="45">
        <f>SUM(E17:E28)</f>
        <v>0</v>
      </c>
      <c r="F29" s="56" t="s">
        <v>38</v>
      </c>
      <c r="G29" s="85">
        <f>SUM(G17:H28)</f>
        <v>0</v>
      </c>
      <c r="H29" s="82"/>
      <c r="I29" s="44" t="s">
        <v>24</v>
      </c>
      <c r="J29" s="45">
        <f>SUM(J17:J28)</f>
        <v>0</v>
      </c>
    </row>
    <row r="30" spans="1:10" s="31" customFormat="1" ht="4.5" customHeight="1">
      <c r="A30" s="46"/>
      <c r="B30" s="46"/>
      <c r="C30" s="46"/>
      <c r="D30" s="47"/>
      <c r="E30" s="47"/>
      <c r="F30" s="47"/>
      <c r="G30" s="47"/>
      <c r="H30" s="47"/>
      <c r="I30" s="47"/>
      <c r="J30" s="47"/>
    </row>
    <row r="31" spans="1:10" s="31" customFormat="1" ht="12.75">
      <c r="A31" s="39" t="s">
        <v>2</v>
      </c>
      <c r="B31" s="80">
        <f ca="1">YEAR(TODAY())-3</f>
        <v>2018</v>
      </c>
      <c r="C31" s="81"/>
      <c r="D31" s="81"/>
      <c r="E31" s="82"/>
      <c r="F31" s="39" t="s">
        <v>2</v>
      </c>
      <c r="G31" s="80">
        <f ca="1">YEAR(TODAY())-2</f>
        <v>2019</v>
      </c>
      <c r="H31" s="81"/>
      <c r="I31" s="81"/>
      <c r="J31" s="82"/>
    </row>
    <row r="32" spans="1:10" s="31" customFormat="1" ht="12.75">
      <c r="A32" s="40" t="s">
        <v>0</v>
      </c>
      <c r="B32" s="83" t="s">
        <v>48</v>
      </c>
      <c r="C32" s="84"/>
      <c r="D32" s="40" t="s">
        <v>14</v>
      </c>
      <c r="E32" s="40" t="s">
        <v>49</v>
      </c>
      <c r="F32" s="40" t="s">
        <v>0</v>
      </c>
      <c r="G32" s="83" t="s">
        <v>48</v>
      </c>
      <c r="H32" s="84"/>
      <c r="I32" s="40" t="s">
        <v>14</v>
      </c>
      <c r="J32" s="40" t="s">
        <v>49</v>
      </c>
    </row>
    <row r="33" spans="1:10" s="31" customFormat="1" ht="12.75">
      <c r="A33" s="41" t="s">
        <v>26</v>
      </c>
      <c r="B33" s="76"/>
      <c r="C33" s="77"/>
      <c r="D33" s="57">
        <f>$J$13</f>
        <v>0</v>
      </c>
      <c r="E33" s="43">
        <f>B33*D33</f>
        <v>0</v>
      </c>
      <c r="F33" s="41" t="s">
        <v>26</v>
      </c>
      <c r="G33" s="76"/>
      <c r="H33" s="77"/>
      <c r="I33" s="57">
        <f>$J$13</f>
        <v>0</v>
      </c>
      <c r="J33" s="43">
        <f>G33*I33</f>
        <v>0</v>
      </c>
    </row>
    <row r="34" spans="1:10" s="31" customFormat="1" ht="12.75">
      <c r="A34" s="41" t="s">
        <v>27</v>
      </c>
      <c r="B34" s="76"/>
      <c r="C34" s="77"/>
      <c r="D34" s="57">
        <f aca="true" t="shared" si="4" ref="D34:D44">$J$13</f>
        <v>0</v>
      </c>
      <c r="E34" s="43">
        <f aca="true" t="shared" si="5" ref="E34:E44">B34*D34</f>
        <v>0</v>
      </c>
      <c r="F34" s="41" t="s">
        <v>27</v>
      </c>
      <c r="G34" s="76"/>
      <c r="H34" s="77"/>
      <c r="I34" s="57">
        <f aca="true" t="shared" si="6" ref="I34:I44">$J$13</f>
        <v>0</v>
      </c>
      <c r="J34" s="43">
        <f aca="true" t="shared" si="7" ref="J34:J44">G34*I34</f>
        <v>0</v>
      </c>
    </row>
    <row r="35" spans="1:10" s="31" customFormat="1" ht="12.75">
      <c r="A35" s="41" t="s">
        <v>28</v>
      </c>
      <c r="B35" s="76"/>
      <c r="C35" s="77"/>
      <c r="D35" s="57">
        <f t="shared" si="4"/>
        <v>0</v>
      </c>
      <c r="E35" s="43">
        <f t="shared" si="5"/>
        <v>0</v>
      </c>
      <c r="F35" s="41" t="s">
        <v>28</v>
      </c>
      <c r="G35" s="76"/>
      <c r="H35" s="77"/>
      <c r="I35" s="57">
        <f t="shared" si="6"/>
        <v>0</v>
      </c>
      <c r="J35" s="43">
        <f t="shared" si="7"/>
        <v>0</v>
      </c>
    </row>
    <row r="36" spans="1:10" s="31" customFormat="1" ht="12.75">
      <c r="A36" s="41" t="s">
        <v>29</v>
      </c>
      <c r="B36" s="76"/>
      <c r="C36" s="77"/>
      <c r="D36" s="57">
        <f t="shared" si="4"/>
        <v>0</v>
      </c>
      <c r="E36" s="43">
        <f t="shared" si="5"/>
        <v>0</v>
      </c>
      <c r="F36" s="41" t="s">
        <v>29</v>
      </c>
      <c r="G36" s="76"/>
      <c r="H36" s="77"/>
      <c r="I36" s="57">
        <f t="shared" si="6"/>
        <v>0</v>
      </c>
      <c r="J36" s="43">
        <f t="shared" si="7"/>
        <v>0</v>
      </c>
    </row>
    <row r="37" spans="1:10" s="31" customFormat="1" ht="12.75">
      <c r="A37" s="41" t="s">
        <v>30</v>
      </c>
      <c r="B37" s="76"/>
      <c r="C37" s="77"/>
      <c r="D37" s="57">
        <f t="shared" si="4"/>
        <v>0</v>
      </c>
      <c r="E37" s="43">
        <f t="shared" si="5"/>
        <v>0</v>
      </c>
      <c r="F37" s="41" t="s">
        <v>30</v>
      </c>
      <c r="G37" s="76"/>
      <c r="H37" s="77"/>
      <c r="I37" s="57">
        <f t="shared" si="6"/>
        <v>0</v>
      </c>
      <c r="J37" s="43">
        <f t="shared" si="7"/>
        <v>0</v>
      </c>
    </row>
    <row r="38" spans="1:10" s="31" customFormat="1" ht="12.75">
      <c r="A38" s="41" t="s">
        <v>31</v>
      </c>
      <c r="B38" s="76"/>
      <c r="C38" s="77"/>
      <c r="D38" s="57">
        <f t="shared" si="4"/>
        <v>0</v>
      </c>
      <c r="E38" s="43">
        <f t="shared" si="5"/>
        <v>0</v>
      </c>
      <c r="F38" s="41" t="s">
        <v>31</v>
      </c>
      <c r="G38" s="76"/>
      <c r="H38" s="77"/>
      <c r="I38" s="57">
        <f t="shared" si="6"/>
        <v>0</v>
      </c>
      <c r="J38" s="43">
        <f t="shared" si="7"/>
        <v>0</v>
      </c>
    </row>
    <row r="39" spans="1:10" s="31" customFormat="1" ht="12.75">
      <c r="A39" s="41" t="s">
        <v>32</v>
      </c>
      <c r="B39" s="76"/>
      <c r="C39" s="77"/>
      <c r="D39" s="57">
        <f t="shared" si="4"/>
        <v>0</v>
      </c>
      <c r="E39" s="43">
        <f t="shared" si="5"/>
        <v>0</v>
      </c>
      <c r="F39" s="41" t="s">
        <v>32</v>
      </c>
      <c r="G39" s="76"/>
      <c r="H39" s="77"/>
      <c r="I39" s="57">
        <f t="shared" si="6"/>
        <v>0</v>
      </c>
      <c r="J39" s="43">
        <f t="shared" si="7"/>
        <v>0</v>
      </c>
    </row>
    <row r="40" spans="1:10" s="31" customFormat="1" ht="12.75">
      <c r="A40" s="41" t="s">
        <v>33</v>
      </c>
      <c r="B40" s="76"/>
      <c r="C40" s="77"/>
      <c r="D40" s="57">
        <f t="shared" si="4"/>
        <v>0</v>
      </c>
      <c r="E40" s="43">
        <f t="shared" si="5"/>
        <v>0</v>
      </c>
      <c r="F40" s="41" t="s">
        <v>33</v>
      </c>
      <c r="G40" s="76"/>
      <c r="H40" s="77"/>
      <c r="I40" s="57">
        <f t="shared" si="6"/>
        <v>0</v>
      </c>
      <c r="J40" s="43">
        <f t="shared" si="7"/>
        <v>0</v>
      </c>
    </row>
    <row r="41" spans="1:10" s="31" customFormat="1" ht="12.75">
      <c r="A41" s="41" t="s">
        <v>34</v>
      </c>
      <c r="B41" s="76"/>
      <c r="C41" s="77"/>
      <c r="D41" s="57">
        <f t="shared" si="4"/>
        <v>0</v>
      </c>
      <c r="E41" s="43">
        <f t="shared" si="5"/>
        <v>0</v>
      </c>
      <c r="F41" s="41" t="s">
        <v>34</v>
      </c>
      <c r="G41" s="76"/>
      <c r="H41" s="77"/>
      <c r="I41" s="57">
        <f t="shared" si="6"/>
        <v>0</v>
      </c>
      <c r="J41" s="43">
        <f t="shared" si="7"/>
        <v>0</v>
      </c>
    </row>
    <row r="42" spans="1:10" s="31" customFormat="1" ht="12.75">
      <c r="A42" s="41" t="s">
        <v>35</v>
      </c>
      <c r="B42" s="76"/>
      <c r="C42" s="77"/>
      <c r="D42" s="57">
        <f t="shared" si="4"/>
        <v>0</v>
      </c>
      <c r="E42" s="43">
        <f t="shared" si="5"/>
        <v>0</v>
      </c>
      <c r="F42" s="41" t="s">
        <v>35</v>
      </c>
      <c r="G42" s="76"/>
      <c r="H42" s="77"/>
      <c r="I42" s="57">
        <f t="shared" si="6"/>
        <v>0</v>
      </c>
      <c r="J42" s="43">
        <f t="shared" si="7"/>
        <v>0</v>
      </c>
    </row>
    <row r="43" spans="1:10" s="31" customFormat="1" ht="12.75">
      <c r="A43" s="41" t="s">
        <v>36</v>
      </c>
      <c r="B43" s="76"/>
      <c r="C43" s="77"/>
      <c r="D43" s="57">
        <f t="shared" si="4"/>
        <v>0</v>
      </c>
      <c r="E43" s="43">
        <f t="shared" si="5"/>
        <v>0</v>
      </c>
      <c r="F43" s="41" t="s">
        <v>36</v>
      </c>
      <c r="G43" s="76"/>
      <c r="H43" s="77"/>
      <c r="I43" s="57">
        <f t="shared" si="6"/>
        <v>0</v>
      </c>
      <c r="J43" s="43">
        <f t="shared" si="7"/>
        <v>0</v>
      </c>
    </row>
    <row r="44" spans="1:10" s="31" customFormat="1" ht="12.75">
      <c r="A44" s="41" t="s">
        <v>37</v>
      </c>
      <c r="B44" s="76"/>
      <c r="C44" s="77"/>
      <c r="D44" s="57">
        <f t="shared" si="4"/>
        <v>0</v>
      </c>
      <c r="E44" s="43">
        <f t="shared" si="5"/>
        <v>0</v>
      </c>
      <c r="F44" s="41" t="s">
        <v>37</v>
      </c>
      <c r="G44" s="76"/>
      <c r="H44" s="77"/>
      <c r="I44" s="57">
        <f t="shared" si="6"/>
        <v>0</v>
      </c>
      <c r="J44" s="43">
        <f t="shared" si="7"/>
        <v>0</v>
      </c>
    </row>
    <row r="45" spans="1:10" s="31" customFormat="1" ht="12.75">
      <c r="A45" s="56" t="s">
        <v>38</v>
      </c>
      <c r="B45" s="85">
        <f>SUM(B33:C44)</f>
        <v>0</v>
      </c>
      <c r="C45" s="82"/>
      <c r="D45" s="44" t="s">
        <v>24</v>
      </c>
      <c r="E45" s="45">
        <f>SUM(E33:E44)</f>
        <v>0</v>
      </c>
      <c r="F45" s="56" t="s">
        <v>38</v>
      </c>
      <c r="G45" s="85">
        <f>SUM(G33:H44)</f>
        <v>0</v>
      </c>
      <c r="H45" s="82"/>
      <c r="I45" s="44" t="s">
        <v>24</v>
      </c>
      <c r="J45" s="45">
        <f>SUM(J33:J44)</f>
        <v>0</v>
      </c>
    </row>
    <row r="46" spans="1:10" s="31" customFormat="1" ht="4.5" customHeight="1">
      <c r="A46" s="46"/>
      <c r="B46" s="46"/>
      <c r="C46" s="46"/>
      <c r="D46" s="47"/>
      <c r="E46" s="47"/>
      <c r="F46" s="47"/>
      <c r="G46" s="47"/>
      <c r="H46" s="47"/>
      <c r="I46" s="47"/>
      <c r="J46" s="47"/>
    </row>
    <row r="47" spans="1:10" s="31" customFormat="1" ht="12.75">
      <c r="A47" s="39" t="s">
        <v>2</v>
      </c>
      <c r="B47" s="80">
        <f ca="1">YEAR(TODAY())-1</f>
        <v>2020</v>
      </c>
      <c r="C47" s="81"/>
      <c r="D47" s="81"/>
      <c r="E47" s="82"/>
      <c r="F47" s="39" t="s">
        <v>2</v>
      </c>
      <c r="G47" s="80">
        <f ca="1">YEAR(TODAY())</f>
        <v>2021</v>
      </c>
      <c r="H47" s="81"/>
      <c r="I47" s="81"/>
      <c r="J47" s="82"/>
    </row>
    <row r="48" spans="1:10" s="31" customFormat="1" ht="12.75">
      <c r="A48" s="40" t="s">
        <v>0</v>
      </c>
      <c r="B48" s="83" t="s">
        <v>48</v>
      </c>
      <c r="C48" s="84"/>
      <c r="D48" s="40" t="s">
        <v>14</v>
      </c>
      <c r="E48" s="40" t="s">
        <v>49</v>
      </c>
      <c r="F48" s="40" t="s">
        <v>0</v>
      </c>
      <c r="G48" s="83" t="s">
        <v>48</v>
      </c>
      <c r="H48" s="84"/>
      <c r="I48" s="40" t="s">
        <v>14</v>
      </c>
      <c r="J48" s="40" t="s">
        <v>49</v>
      </c>
    </row>
    <row r="49" spans="1:10" s="31" customFormat="1" ht="12.75">
      <c r="A49" s="41" t="s">
        <v>26</v>
      </c>
      <c r="B49" s="76"/>
      <c r="C49" s="77"/>
      <c r="D49" s="57">
        <f>$J$13</f>
        <v>0</v>
      </c>
      <c r="E49" s="43">
        <f>B49*D49</f>
        <v>0</v>
      </c>
      <c r="F49" s="41" t="s">
        <v>26</v>
      </c>
      <c r="G49" s="76"/>
      <c r="H49" s="77"/>
      <c r="I49" s="57">
        <f>$J$13</f>
        <v>0</v>
      </c>
      <c r="J49" s="43">
        <f>G49*I49</f>
        <v>0</v>
      </c>
    </row>
    <row r="50" spans="1:10" s="31" customFormat="1" ht="12.75">
      <c r="A50" s="41" t="s">
        <v>27</v>
      </c>
      <c r="B50" s="76"/>
      <c r="C50" s="77"/>
      <c r="D50" s="57">
        <f aca="true" t="shared" si="8" ref="D50:D60">$J$13</f>
        <v>0</v>
      </c>
      <c r="E50" s="43">
        <f aca="true" t="shared" si="9" ref="E50:E60">B50*D50</f>
        <v>0</v>
      </c>
      <c r="F50" s="41" t="s">
        <v>27</v>
      </c>
      <c r="G50" s="76"/>
      <c r="H50" s="77"/>
      <c r="I50" s="57">
        <f aca="true" t="shared" si="10" ref="I50:I60">$J$13</f>
        <v>0</v>
      </c>
      <c r="J50" s="43">
        <f aca="true" t="shared" si="11" ref="J50:J60">G50*I50</f>
        <v>0</v>
      </c>
    </row>
    <row r="51" spans="1:10" s="31" customFormat="1" ht="12.75">
      <c r="A51" s="41" t="s">
        <v>28</v>
      </c>
      <c r="B51" s="76"/>
      <c r="C51" s="77"/>
      <c r="D51" s="57">
        <f t="shared" si="8"/>
        <v>0</v>
      </c>
      <c r="E51" s="43">
        <f t="shared" si="9"/>
        <v>0</v>
      </c>
      <c r="F51" s="41" t="s">
        <v>28</v>
      </c>
      <c r="G51" s="76"/>
      <c r="H51" s="77"/>
      <c r="I51" s="57">
        <f t="shared" si="10"/>
        <v>0</v>
      </c>
      <c r="J51" s="43">
        <f t="shared" si="11"/>
        <v>0</v>
      </c>
    </row>
    <row r="52" spans="1:10" s="31" customFormat="1" ht="12.75">
      <c r="A52" s="41" t="s">
        <v>29</v>
      </c>
      <c r="B52" s="76"/>
      <c r="C52" s="77"/>
      <c r="D52" s="57">
        <f t="shared" si="8"/>
        <v>0</v>
      </c>
      <c r="E52" s="43">
        <f t="shared" si="9"/>
        <v>0</v>
      </c>
      <c r="F52" s="41" t="s">
        <v>29</v>
      </c>
      <c r="G52" s="76"/>
      <c r="H52" s="77"/>
      <c r="I52" s="57">
        <f t="shared" si="10"/>
        <v>0</v>
      </c>
      <c r="J52" s="43">
        <f t="shared" si="11"/>
        <v>0</v>
      </c>
    </row>
    <row r="53" spans="1:10" s="31" customFormat="1" ht="12.75">
      <c r="A53" s="41" t="s">
        <v>30</v>
      </c>
      <c r="B53" s="76"/>
      <c r="C53" s="77"/>
      <c r="D53" s="57">
        <f t="shared" si="8"/>
        <v>0</v>
      </c>
      <c r="E53" s="43">
        <f t="shared" si="9"/>
        <v>0</v>
      </c>
      <c r="F53" s="41" t="s">
        <v>30</v>
      </c>
      <c r="G53" s="76"/>
      <c r="H53" s="77"/>
      <c r="I53" s="57">
        <f t="shared" si="10"/>
        <v>0</v>
      </c>
      <c r="J53" s="43">
        <f t="shared" si="11"/>
        <v>0</v>
      </c>
    </row>
    <row r="54" spans="1:10" s="31" customFormat="1" ht="12.75">
      <c r="A54" s="41" t="s">
        <v>31</v>
      </c>
      <c r="B54" s="76"/>
      <c r="C54" s="77"/>
      <c r="D54" s="57">
        <f t="shared" si="8"/>
        <v>0</v>
      </c>
      <c r="E54" s="43">
        <f t="shared" si="9"/>
        <v>0</v>
      </c>
      <c r="F54" s="41" t="s">
        <v>31</v>
      </c>
      <c r="G54" s="76"/>
      <c r="H54" s="77"/>
      <c r="I54" s="57">
        <f t="shared" si="10"/>
        <v>0</v>
      </c>
      <c r="J54" s="43">
        <f t="shared" si="11"/>
        <v>0</v>
      </c>
    </row>
    <row r="55" spans="1:10" s="31" customFormat="1" ht="12.75">
      <c r="A55" s="41" t="s">
        <v>32</v>
      </c>
      <c r="B55" s="76"/>
      <c r="C55" s="77"/>
      <c r="D55" s="57">
        <f t="shared" si="8"/>
        <v>0</v>
      </c>
      <c r="E55" s="43">
        <f t="shared" si="9"/>
        <v>0</v>
      </c>
      <c r="F55" s="41" t="s">
        <v>32</v>
      </c>
      <c r="G55" s="76"/>
      <c r="H55" s="77"/>
      <c r="I55" s="57">
        <f t="shared" si="10"/>
        <v>0</v>
      </c>
      <c r="J55" s="43">
        <f t="shared" si="11"/>
        <v>0</v>
      </c>
    </row>
    <row r="56" spans="1:10" s="31" customFormat="1" ht="12.75">
      <c r="A56" s="41" t="s">
        <v>33</v>
      </c>
      <c r="B56" s="76"/>
      <c r="C56" s="77"/>
      <c r="D56" s="57">
        <f t="shared" si="8"/>
        <v>0</v>
      </c>
      <c r="E56" s="43">
        <f t="shared" si="9"/>
        <v>0</v>
      </c>
      <c r="F56" s="41" t="s">
        <v>33</v>
      </c>
      <c r="G56" s="76"/>
      <c r="H56" s="77"/>
      <c r="I56" s="57">
        <f t="shared" si="10"/>
        <v>0</v>
      </c>
      <c r="J56" s="43">
        <f t="shared" si="11"/>
        <v>0</v>
      </c>
    </row>
    <row r="57" spans="1:10" s="31" customFormat="1" ht="12.75">
      <c r="A57" s="41" t="s">
        <v>34</v>
      </c>
      <c r="B57" s="76"/>
      <c r="C57" s="77"/>
      <c r="D57" s="57">
        <f t="shared" si="8"/>
        <v>0</v>
      </c>
      <c r="E57" s="43">
        <f t="shared" si="9"/>
        <v>0</v>
      </c>
      <c r="F57" s="41" t="s">
        <v>34</v>
      </c>
      <c r="G57" s="76"/>
      <c r="H57" s="77"/>
      <c r="I57" s="57">
        <f t="shared" si="10"/>
        <v>0</v>
      </c>
      <c r="J57" s="43">
        <f t="shared" si="11"/>
        <v>0</v>
      </c>
    </row>
    <row r="58" spans="1:10" s="31" customFormat="1" ht="12.75">
      <c r="A58" s="41" t="s">
        <v>35</v>
      </c>
      <c r="B58" s="76"/>
      <c r="C58" s="77"/>
      <c r="D58" s="57">
        <f t="shared" si="8"/>
        <v>0</v>
      </c>
      <c r="E58" s="43">
        <f t="shared" si="9"/>
        <v>0</v>
      </c>
      <c r="F58" s="41" t="s">
        <v>35</v>
      </c>
      <c r="G58" s="76"/>
      <c r="H58" s="77"/>
      <c r="I58" s="57">
        <f t="shared" si="10"/>
        <v>0</v>
      </c>
      <c r="J58" s="43">
        <f t="shared" si="11"/>
        <v>0</v>
      </c>
    </row>
    <row r="59" spans="1:10" s="31" customFormat="1" ht="12.75">
      <c r="A59" s="41" t="s">
        <v>36</v>
      </c>
      <c r="B59" s="76"/>
      <c r="C59" s="77"/>
      <c r="D59" s="57">
        <f t="shared" si="8"/>
        <v>0</v>
      </c>
      <c r="E59" s="43">
        <f t="shared" si="9"/>
        <v>0</v>
      </c>
      <c r="F59" s="41" t="s">
        <v>36</v>
      </c>
      <c r="G59" s="76"/>
      <c r="H59" s="77"/>
      <c r="I59" s="57">
        <f t="shared" si="10"/>
        <v>0</v>
      </c>
      <c r="J59" s="43">
        <f t="shared" si="11"/>
        <v>0</v>
      </c>
    </row>
    <row r="60" spans="1:10" s="31" customFormat="1" ht="12.75">
      <c r="A60" s="41" t="s">
        <v>37</v>
      </c>
      <c r="B60" s="76"/>
      <c r="C60" s="77"/>
      <c r="D60" s="57">
        <f t="shared" si="8"/>
        <v>0</v>
      </c>
      <c r="E60" s="43">
        <f t="shared" si="9"/>
        <v>0</v>
      </c>
      <c r="F60" s="41" t="s">
        <v>37</v>
      </c>
      <c r="G60" s="76"/>
      <c r="H60" s="77"/>
      <c r="I60" s="57">
        <f t="shared" si="10"/>
        <v>0</v>
      </c>
      <c r="J60" s="43">
        <f t="shared" si="11"/>
        <v>0</v>
      </c>
    </row>
    <row r="61" spans="1:10" s="31" customFormat="1" ht="12.75">
      <c r="A61" s="56" t="s">
        <v>38</v>
      </c>
      <c r="B61" s="85">
        <f>SUM(B49:C60)</f>
        <v>0</v>
      </c>
      <c r="C61" s="82"/>
      <c r="D61" s="44" t="s">
        <v>24</v>
      </c>
      <c r="E61" s="45">
        <f>SUM(E49:E60)</f>
        <v>0</v>
      </c>
      <c r="F61" s="56" t="s">
        <v>38</v>
      </c>
      <c r="G61" s="85">
        <f>SUM(G49:H60)</f>
        <v>0</v>
      </c>
      <c r="H61" s="82"/>
      <c r="I61" s="44" t="s">
        <v>24</v>
      </c>
      <c r="J61" s="45">
        <f>SUM(J49:J60)</f>
        <v>0</v>
      </c>
    </row>
    <row r="62" spans="1:10" ht="4.5" customHeight="1">
      <c r="A62" s="8"/>
      <c r="B62" s="8"/>
      <c r="C62" s="8"/>
      <c r="D62" s="6"/>
      <c r="E62" s="6"/>
      <c r="F62" s="6"/>
      <c r="G62" s="6"/>
      <c r="H62" s="6"/>
      <c r="I62" s="6"/>
      <c r="J62" s="6"/>
    </row>
    <row r="63" spans="1:10" ht="12.75" customHeight="1">
      <c r="A63" s="86" t="s">
        <v>8</v>
      </c>
      <c r="B63" s="86"/>
      <c r="C63" s="86"/>
      <c r="D63" s="86"/>
      <c r="E63" s="86"/>
      <c r="F63" s="86"/>
      <c r="G63" s="86"/>
      <c r="H63" s="86"/>
      <c r="I63" s="86"/>
      <c r="J63" s="9">
        <f>SUM(E29,J29,E45,J45,E61,J61)</f>
        <v>0</v>
      </c>
    </row>
    <row r="64" spans="1:10" ht="4.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2" t="s">
        <v>55</v>
      </c>
      <c r="B65" s="63"/>
      <c r="C65" s="63"/>
      <c r="D65" s="63"/>
      <c r="E65" s="63"/>
      <c r="F65" s="63"/>
      <c r="G65" s="63"/>
      <c r="H65" s="63"/>
      <c r="I65" s="63"/>
      <c r="J65" s="64"/>
    </row>
    <row r="66" spans="1:10" ht="4.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s="12" customFormat="1" ht="15">
      <c r="A67" s="11" t="s">
        <v>59</v>
      </c>
      <c r="B67" s="13"/>
      <c r="C67" s="13"/>
      <c r="D67" s="13"/>
      <c r="E67" s="13"/>
      <c r="F67" s="13"/>
      <c r="G67" s="13"/>
      <c r="H67" s="13"/>
      <c r="I67" s="13"/>
      <c r="J67" s="14">
        <f>J63</f>
        <v>0</v>
      </c>
    </row>
    <row r="68" spans="1:10" ht="4.5" customHeight="1">
      <c r="A68" s="7"/>
      <c r="B68" s="7"/>
      <c r="C68" s="7"/>
      <c r="D68" s="7"/>
      <c r="E68" s="7"/>
      <c r="F68" s="7"/>
      <c r="G68" s="7"/>
      <c r="H68" s="7"/>
      <c r="I68" s="7"/>
      <c r="J68" s="10"/>
    </row>
    <row r="69" spans="1:10" ht="60" customHeight="1">
      <c r="A69" s="88" t="s">
        <v>60</v>
      </c>
      <c r="B69" s="88"/>
      <c r="C69" s="88"/>
      <c r="D69" s="88"/>
      <c r="E69" s="88"/>
      <c r="F69" s="88"/>
      <c r="G69" s="88"/>
      <c r="H69" s="88"/>
      <c r="I69" s="88"/>
      <c r="J69" s="88"/>
    </row>
    <row r="70" spans="1:10" ht="4.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2" t="s">
        <v>9</v>
      </c>
      <c r="B71" s="63"/>
      <c r="C71" s="63"/>
      <c r="D71" s="63"/>
      <c r="E71" s="63"/>
      <c r="F71" s="63"/>
      <c r="G71" s="63"/>
      <c r="H71" s="63"/>
      <c r="I71" s="63"/>
      <c r="J71" s="64"/>
    </row>
    <row r="72" spans="1:10" ht="4.5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s="31" customFormat="1" ht="19.5" customHeight="1">
      <c r="A73" s="19"/>
      <c r="B73" s="51" t="s">
        <v>17</v>
      </c>
      <c r="C73" s="50"/>
      <c r="E73" s="52"/>
      <c r="F73" s="53"/>
      <c r="G73" s="53"/>
      <c r="H73" s="53"/>
      <c r="I73" s="54"/>
      <c r="J73" s="54"/>
    </row>
    <row r="74" spans="1:10" s="31" customFormat="1" ht="4.5" customHeight="1">
      <c r="A74" s="50"/>
      <c r="B74" s="50"/>
      <c r="C74" s="50"/>
      <c r="D74" s="51"/>
      <c r="E74" s="52"/>
      <c r="F74" s="53"/>
      <c r="G74" s="53"/>
      <c r="H74" s="53"/>
      <c r="I74" s="54"/>
      <c r="J74" s="54"/>
    </row>
    <row r="75" spans="1:10" s="2" customFormat="1" ht="39.75" customHeight="1">
      <c r="A75" s="89" t="s">
        <v>13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4.5" customHeight="1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90" t="s">
        <v>10</v>
      </c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9.5" customHeight="1">
      <c r="A78" s="4" t="s">
        <v>6</v>
      </c>
      <c r="B78" s="4"/>
      <c r="C78" s="70"/>
      <c r="D78" s="70"/>
      <c r="E78" s="70"/>
      <c r="F78" s="70"/>
      <c r="G78" s="70"/>
      <c r="H78" s="70"/>
      <c r="I78" s="70"/>
      <c r="J78" s="2"/>
    </row>
    <row r="79" spans="1:9" ht="19.5" customHeight="1">
      <c r="A79" s="3" t="s">
        <v>3</v>
      </c>
      <c r="B79" s="3"/>
      <c r="C79" s="71"/>
      <c r="D79" s="71"/>
      <c r="E79" s="71"/>
      <c r="F79" s="71"/>
      <c r="G79" s="71"/>
      <c r="H79" s="71"/>
      <c r="I79" s="71"/>
    </row>
    <row r="80" spans="1:10" ht="19.5" customHeight="1">
      <c r="A80" s="3" t="s">
        <v>4</v>
      </c>
      <c r="B80" s="3"/>
      <c r="C80" s="71"/>
      <c r="D80" s="71"/>
      <c r="E80" s="2"/>
      <c r="F80" s="4" t="s">
        <v>5</v>
      </c>
      <c r="G80" s="4"/>
      <c r="H80" s="70"/>
      <c r="I80" s="70"/>
      <c r="J80" s="70"/>
    </row>
    <row r="81" spans="1:10" ht="19.5" customHeight="1">
      <c r="A81" s="3" t="s">
        <v>11</v>
      </c>
      <c r="B81" s="3"/>
      <c r="C81" s="106"/>
      <c r="D81" s="106"/>
      <c r="E81" s="15"/>
      <c r="F81" s="26" t="s">
        <v>12</v>
      </c>
      <c r="G81" s="17"/>
      <c r="H81" s="70"/>
      <c r="I81" s="70"/>
      <c r="J81" s="70"/>
    </row>
    <row r="82" spans="1:10" ht="12.7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107" t="str">
        <f ca="1">"Porto Alegre, "&amp;TEXT(TODAY(),"d"" de ""mmmm"" de ""aaaa")&amp;"."</f>
        <v>Porto Alegre, 29 de março de 2021.</v>
      </c>
      <c r="E84" s="107"/>
      <c r="F84" s="107"/>
      <c r="G84" s="107"/>
      <c r="H84" s="107"/>
      <c r="I84" s="107"/>
      <c r="J84" s="6"/>
    </row>
    <row r="85" spans="1:10" ht="12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6"/>
      <c r="B89" s="6"/>
      <c r="C89" s="6"/>
      <c r="D89" s="16"/>
      <c r="E89" s="16"/>
      <c r="F89" s="16"/>
      <c r="G89" s="16"/>
      <c r="H89" s="16"/>
      <c r="I89" s="16"/>
      <c r="J89" s="6"/>
    </row>
    <row r="90" spans="1:10" ht="12.75">
      <c r="A90" s="6"/>
      <c r="B90" s="6"/>
      <c r="C90" s="6"/>
      <c r="D90" s="108" t="s">
        <v>61</v>
      </c>
      <c r="E90" s="108"/>
      <c r="F90" s="108"/>
      <c r="G90" s="108"/>
      <c r="H90" s="108"/>
      <c r="I90" s="108"/>
      <c r="J90" s="6"/>
    </row>
    <row r="91" spans="1:10" ht="12.75">
      <c r="A91" s="6"/>
      <c r="B91" s="6"/>
      <c r="C91" s="6"/>
      <c r="D91" s="87" t="s">
        <v>54</v>
      </c>
      <c r="E91" s="87"/>
      <c r="F91" s="87"/>
      <c r="G91" s="87"/>
      <c r="H91" s="87"/>
      <c r="I91" s="87"/>
      <c r="J91" s="6"/>
    </row>
    <row r="92" spans="1:10" ht="12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6"/>
      <c r="B95" s="6"/>
      <c r="C95" s="6"/>
      <c r="D95" s="6"/>
      <c r="E95" s="18"/>
      <c r="F95" s="6"/>
      <c r="G95" s="6"/>
      <c r="H95" s="6"/>
      <c r="I95" s="6"/>
      <c r="J95" s="6"/>
    </row>
    <row r="96" spans="1:10" ht="12.7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91" t="s">
        <v>18</v>
      </c>
      <c r="B116" s="92"/>
      <c r="C116" s="92"/>
      <c r="D116" s="92"/>
      <c r="E116" s="92"/>
      <c r="F116" s="92"/>
      <c r="G116" s="92"/>
      <c r="H116" s="92"/>
      <c r="I116" s="92"/>
      <c r="J116" s="93"/>
    </row>
    <row r="117" spans="1:10" ht="12.75">
      <c r="A117" s="94" t="s">
        <v>19</v>
      </c>
      <c r="B117" s="95"/>
      <c r="C117" s="95"/>
      <c r="D117" s="96"/>
      <c r="E117" s="96"/>
      <c r="F117" s="96"/>
      <c r="G117" s="96"/>
      <c r="H117" s="96"/>
      <c r="I117" s="96"/>
      <c r="J117" s="97"/>
    </row>
    <row r="118" spans="1:10" ht="12.75">
      <c r="A118" s="98" t="s">
        <v>21</v>
      </c>
      <c r="B118" s="99"/>
      <c r="C118" s="99"/>
      <c r="D118" s="100"/>
      <c r="E118" s="100"/>
      <c r="F118" s="100"/>
      <c r="G118" s="100"/>
      <c r="H118" s="100"/>
      <c r="I118" s="100"/>
      <c r="J118" s="101"/>
    </row>
    <row r="119" spans="1:10" ht="12.75">
      <c r="A119" s="102" t="s">
        <v>20</v>
      </c>
      <c r="B119" s="103"/>
      <c r="C119" s="103"/>
      <c r="D119" s="104"/>
      <c r="E119" s="104"/>
      <c r="F119" s="104"/>
      <c r="G119" s="104"/>
      <c r="H119" s="104"/>
      <c r="I119" s="104"/>
      <c r="J119" s="105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6"/>
      <c r="B186" s="6"/>
      <c r="C186" s="6"/>
      <c r="D186" s="6"/>
      <c r="E186" s="6"/>
      <c r="F186" s="6"/>
      <c r="G186" s="6"/>
      <c r="H186" s="6"/>
      <c r="I186" s="6"/>
      <c r="J186" s="6"/>
    </row>
  </sheetData>
  <sheetProtection password="CCFE" sheet="1" objects="1" scenarios="1" selectLockedCells="1"/>
  <mergeCells count="125">
    <mergeCell ref="A116:J116"/>
    <mergeCell ref="C80:D80"/>
    <mergeCell ref="H80:J80"/>
    <mergeCell ref="A117:J117"/>
    <mergeCell ref="A118:J118"/>
    <mergeCell ref="A119:J119"/>
    <mergeCell ref="C81:D81"/>
    <mergeCell ref="H81:J81"/>
    <mergeCell ref="D84:I84"/>
    <mergeCell ref="D90:I90"/>
    <mergeCell ref="D91:I91"/>
    <mergeCell ref="A69:J69"/>
    <mergeCell ref="A71:J71"/>
    <mergeCell ref="A75:J75"/>
    <mergeCell ref="A77:J77"/>
    <mergeCell ref="C78:I78"/>
    <mergeCell ref="C79:I79"/>
    <mergeCell ref="B60:C60"/>
    <mergeCell ref="G60:H60"/>
    <mergeCell ref="B61:C61"/>
    <mergeCell ref="G61:H61"/>
    <mergeCell ref="A63:I63"/>
    <mergeCell ref="A65:J65"/>
    <mergeCell ref="B57:C57"/>
    <mergeCell ref="G57:H57"/>
    <mergeCell ref="B58:C58"/>
    <mergeCell ref="G58:H58"/>
    <mergeCell ref="B59:C59"/>
    <mergeCell ref="G59:H59"/>
    <mergeCell ref="B54:C54"/>
    <mergeCell ref="G54:H54"/>
    <mergeCell ref="B55:C55"/>
    <mergeCell ref="G55:H55"/>
    <mergeCell ref="B56:C56"/>
    <mergeCell ref="G56:H56"/>
    <mergeCell ref="B51:C51"/>
    <mergeCell ref="G51:H51"/>
    <mergeCell ref="B52:C52"/>
    <mergeCell ref="G52:H52"/>
    <mergeCell ref="B53:C53"/>
    <mergeCell ref="G53:H53"/>
    <mergeCell ref="B48:C48"/>
    <mergeCell ref="G48:H48"/>
    <mergeCell ref="B49:C49"/>
    <mergeCell ref="G49:H49"/>
    <mergeCell ref="B50:C50"/>
    <mergeCell ref="G50:H50"/>
    <mergeCell ref="B44:C44"/>
    <mergeCell ref="G44:H44"/>
    <mergeCell ref="B45:C45"/>
    <mergeCell ref="G45:H45"/>
    <mergeCell ref="B47:E47"/>
    <mergeCell ref="G47:J47"/>
    <mergeCell ref="B41:C41"/>
    <mergeCell ref="G41:H41"/>
    <mergeCell ref="B42:C42"/>
    <mergeCell ref="G42:H42"/>
    <mergeCell ref="B43:C43"/>
    <mergeCell ref="G43:H43"/>
    <mergeCell ref="B38:C38"/>
    <mergeCell ref="G38:H38"/>
    <mergeCell ref="B39:C39"/>
    <mergeCell ref="G39:H39"/>
    <mergeCell ref="B40:C40"/>
    <mergeCell ref="G40:H40"/>
    <mergeCell ref="B35:C35"/>
    <mergeCell ref="G35:H35"/>
    <mergeCell ref="B36:C36"/>
    <mergeCell ref="G36:H36"/>
    <mergeCell ref="B37:C37"/>
    <mergeCell ref="G37:H37"/>
    <mergeCell ref="B32:C32"/>
    <mergeCell ref="G32:H32"/>
    <mergeCell ref="B33:C33"/>
    <mergeCell ref="G33:H33"/>
    <mergeCell ref="B34:C34"/>
    <mergeCell ref="G34:H34"/>
    <mergeCell ref="B28:C28"/>
    <mergeCell ref="G28:H28"/>
    <mergeCell ref="B29:C29"/>
    <mergeCell ref="G29:H29"/>
    <mergeCell ref="B31:E31"/>
    <mergeCell ref="G31:J31"/>
    <mergeCell ref="B25:C25"/>
    <mergeCell ref="G25:H25"/>
    <mergeCell ref="B26:C26"/>
    <mergeCell ref="G26:H26"/>
    <mergeCell ref="B27:C27"/>
    <mergeCell ref="G27:H27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7:C17"/>
    <mergeCell ref="G17:H17"/>
    <mergeCell ref="B13:F13"/>
    <mergeCell ref="A11:J11"/>
    <mergeCell ref="B18:C18"/>
    <mergeCell ref="G18:H18"/>
    <mergeCell ref="B15:E15"/>
    <mergeCell ref="G15:J15"/>
    <mergeCell ref="B16:C16"/>
    <mergeCell ref="G16:H16"/>
    <mergeCell ref="C7:I7"/>
    <mergeCell ref="C8:I8"/>
    <mergeCell ref="C9:D9"/>
    <mergeCell ref="H9:J9"/>
    <mergeCell ref="E10:J10"/>
    <mergeCell ref="G13:I13"/>
    <mergeCell ref="A1:J1"/>
    <mergeCell ref="A3:J3"/>
    <mergeCell ref="C5:D5"/>
    <mergeCell ref="H5:I5"/>
    <mergeCell ref="C6:D6"/>
    <mergeCell ref="G6:J6"/>
    <mergeCell ref="H4:I4"/>
    <mergeCell ref="D4:E4"/>
  </mergeCells>
  <dataValidations count="22">
    <dataValidation type="decimal" allowBlank="1" showInputMessage="1" showErrorMessage="1" error="Valor inválido" sqref="G49:H60 B17:C28 G17:H28 B33:C44 G33:H44 B49:C60">
      <formula1>0</formula1>
      <formula2>100000000</formula2>
    </dataValidation>
    <dataValidation allowBlank="1" prompt="Insira a Inscrição Municipal (somente números)" error="Inscrição Municipal inválida" sqref="E6"/>
    <dataValidation allowBlank="1" showInputMessage="1" showErrorMessage="1" prompt="Insira o cargo/função (Sócio-administrador, Procurador, etc)" sqref="H81:H82"/>
    <dataValidation allowBlank="1" showInputMessage="1" showErrorMessage="1" prompt="Insira o e-mail do Representante Legal" sqref="H80"/>
    <dataValidation type="textLength" allowBlank="1" showInputMessage="1" showErrorMessage="1" prompt="Insira o telefone do Representante Legal" error="Telefone inválido" sqref="C80">
      <formula1>8</formula1>
      <formula2>13</formula2>
    </dataValidation>
    <dataValidation allowBlank="1" showInputMessage="1" showErrorMessage="1" prompt="Insira o endereço do Representante Legal" sqref="C79"/>
    <dataValidation allowBlank="1" showInputMessage="1" showErrorMessage="1" prompt="Insira o nome do Representante Legal" sqref="C78"/>
    <dataValidation type="whole" allowBlank="1" showInputMessage="1" showErrorMessage="1" prompt="ATENÇÃO: preencha este campo SOMENTE caso deseje parcelamento&#10;* Insira o número de parcelas (máx. 60 meses)" error="Nº de parcelas inválido (permitido de 2 a 60 parcelas)" sqref="A73:A74 C73:C74 B74">
      <formula1>2</formula1>
      <formula2>60</formula2>
    </dataValidation>
    <dataValidation allowBlank="1" showInputMessage="1" showErrorMessage="1" prompt="Insira o e-mail" sqref="H9"/>
    <dataValidation type="textLength" allowBlank="1" showInputMessage="1" showErrorMessage="1" prompt="Insira o telefone" error="Telefone inválido" sqref="C9">
      <formula1>8</formula1>
      <formula2>13</formula2>
    </dataValidation>
    <dataValidation allowBlank="1" showInputMessage="1" showErrorMessage="1" prompt="Insira o endereço completo" sqref="C8"/>
    <dataValidation allowBlank="1" showInputMessage="1" showErrorMessage="1" prompt="Insira o Nome ou Razão Social" sqref="C7"/>
    <dataValidation type="textLength" allowBlank="1" showInputMessage="1" showErrorMessage="1" prompt="Insira o CPF (somente números)" sqref="C82">
      <formula1>11</formula1>
      <formula2>11</formula2>
    </dataValidation>
    <dataValidation operator="lessThan" allowBlank="1" showInputMessage="1" showErrorMessage="1" error="Valor inválido" sqref="D49:D60 D17:D28 I17:I28 D33:D44 I33:I44 I49:I60"/>
    <dataValidation type="decimal" allowBlank="1" showInputMessage="1" showErrorMessage="1" prompt="Insira a alíquota de 2,0% a 5,0%&#10;(somente números e vírgula)" error="Valor inválido" sqref="J13">
      <formula1>0.02</formula1>
      <formula2>0.05</formula2>
    </dataValidation>
    <dataValidation type="textLength" allowBlank="1" showInputMessage="1" showErrorMessage="1" prompt="CNPJ do Requerente, se Pessoa Jurídica&#10;(somente números)" error="CNPJ inválido" sqref="C5:D5">
      <formula1>3</formula1>
      <formula2>14</formula2>
    </dataValidation>
    <dataValidation type="textLength" allowBlank="1" showInputMessage="1" showErrorMessage="1" prompt="CPF do Requerente, se Pessoa Física&#10;(somente números)" error="CPF inválido" sqref="H5:I5">
      <formula1>3</formula1>
      <formula2>11</formula2>
    </dataValidation>
    <dataValidation type="textLength" operator="equal" allowBlank="1" showInputMessage="1" showErrorMessage="1" prompt="Inscrição Municipal&#10;(somente números)" error="Inscrição inválida" sqref="C6:D6">
      <formula1>8</formula1>
    </dataValidation>
    <dataValidation type="textLength" allowBlank="1" showInputMessage="1" showErrorMessage="1" prompt="CPF do Representante Legal&#10;(somente números)" error="CPF inválido" sqref="C81:D81">
      <formula1>3</formula1>
      <formula2>11</formula2>
    </dataValidation>
    <dataValidation error="CNPJ inválido" sqref="C4"/>
    <dataValidation type="textLength" allowBlank="1" showInputMessage="1" showErrorMessage="1" prompt="Nº Processo SEI de Consulta Tributária" error="Obrigatório número do Processo" sqref="D4:E4">
      <formula1>1</formula1>
      <formula2>20</formula2>
    </dataValidation>
    <dataValidation type="date" allowBlank="1" showInputMessage="1" showErrorMessage="1" prompt="Data da resposta do Processo SEI de Consulta Tributária" error="Data inválida" sqref="H4:I4">
      <formula1>42005</formula1>
      <formula2>46022</formula2>
    </dataValidation>
  </dataValidations>
  <printOptions horizontalCentered="1"/>
  <pageMargins left="0.7086614173228347" right="0.7086614173228347" top="0.5511811023622047" bottom="0.7480314960629921" header="0.31496062992125984" footer="0.5118110236220472"/>
  <pageSetup fitToHeight="0" fitToWidth="1" horizontalDpi="600" verticalDpi="600" orientation="portrait" paperSize="9" scale="77" r:id="rId2"/>
  <headerFooter>
    <oddFooter>&amp;RPágina &amp;P de &amp;N</oddFooter>
  </headerFooter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zoomScaleSheetLayoutView="100" zoomScalePageLayoutView="0" workbookViewId="0" topLeftCell="A1">
      <selection activeCell="D4" sqref="D4:E4"/>
    </sheetView>
  </sheetViews>
  <sheetFormatPr defaultColWidth="9.140625" defaultRowHeight="15"/>
  <cols>
    <col min="1" max="1" width="5.7109375" style="1" customWidth="1"/>
    <col min="2" max="3" width="9.7109375" style="1" customWidth="1"/>
    <col min="4" max="4" width="12.7109375" style="1" customWidth="1"/>
    <col min="5" max="5" width="17.7109375" style="1" customWidth="1"/>
    <col min="6" max="6" width="5.7109375" style="1" customWidth="1"/>
    <col min="7" max="8" width="9.7109375" style="1" customWidth="1"/>
    <col min="9" max="9" width="12.7109375" style="1" customWidth="1"/>
    <col min="10" max="10" width="17.7109375" style="1" customWidth="1"/>
    <col min="11" max="11" width="10.7109375" style="1" customWidth="1"/>
    <col min="12" max="16384" width="9.140625" style="1" customWidth="1"/>
  </cols>
  <sheetData>
    <row r="1" spans="1:10" ht="56.25" customHeight="1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</row>
    <row r="2" spans="5:9" ht="4.5" customHeight="1">
      <c r="E2" s="5"/>
      <c r="F2" s="5"/>
      <c r="G2" s="5"/>
      <c r="H2" s="5"/>
      <c r="I2" s="5"/>
    </row>
    <row r="3" spans="1:10" ht="12.75">
      <c r="A3" s="90" t="s">
        <v>58</v>
      </c>
      <c r="B3" s="90"/>
      <c r="C3" s="90"/>
      <c r="D3" s="90"/>
      <c r="E3" s="90"/>
      <c r="F3" s="90"/>
      <c r="G3" s="90"/>
      <c r="H3" s="90"/>
      <c r="I3" s="90"/>
      <c r="J3" s="90"/>
    </row>
    <row r="4" spans="1:9" ht="19.5" customHeight="1">
      <c r="A4" s="48" t="s">
        <v>56</v>
      </c>
      <c r="B4" s="31"/>
      <c r="C4" s="60"/>
      <c r="D4" s="117"/>
      <c r="E4" s="117"/>
      <c r="F4" s="24" t="s">
        <v>57</v>
      </c>
      <c r="H4" s="69"/>
      <c r="I4" s="69"/>
    </row>
    <row r="5" spans="1:9" ht="19.5" customHeight="1">
      <c r="A5" s="3" t="s">
        <v>16</v>
      </c>
      <c r="C5" s="65"/>
      <c r="D5" s="109"/>
      <c r="E5" s="2"/>
      <c r="F5" s="24"/>
      <c r="H5" s="111"/>
      <c r="I5" s="111"/>
    </row>
    <row r="6" spans="1:10" ht="19.5" customHeight="1">
      <c r="A6" s="4" t="s">
        <v>41</v>
      </c>
      <c r="C6" s="67"/>
      <c r="D6" s="67"/>
      <c r="E6" s="49"/>
      <c r="F6" s="55"/>
      <c r="G6" s="110" t="s">
        <v>42</v>
      </c>
      <c r="H6" s="110"/>
      <c r="I6" s="110"/>
      <c r="J6" s="110"/>
    </row>
    <row r="7" spans="1:9" ht="19.5" customHeight="1">
      <c r="A7" s="4" t="s">
        <v>6</v>
      </c>
      <c r="C7" s="70"/>
      <c r="D7" s="70"/>
      <c r="E7" s="70"/>
      <c r="F7" s="70"/>
      <c r="G7" s="70"/>
      <c r="H7" s="70"/>
      <c r="I7" s="70"/>
    </row>
    <row r="8" spans="1:9" ht="19.5" customHeight="1">
      <c r="A8" s="3" t="s">
        <v>3</v>
      </c>
      <c r="C8" s="71"/>
      <c r="D8" s="71"/>
      <c r="E8" s="71"/>
      <c r="F8" s="71"/>
      <c r="G8" s="71"/>
      <c r="H8" s="71"/>
      <c r="I8" s="71"/>
    </row>
    <row r="9" spans="1:10" ht="19.5" customHeight="1">
      <c r="A9" s="3" t="s">
        <v>4</v>
      </c>
      <c r="C9" s="71"/>
      <c r="D9" s="71"/>
      <c r="E9" s="2"/>
      <c r="F9" s="25" t="s">
        <v>5</v>
      </c>
      <c r="H9" s="70"/>
      <c r="I9" s="70"/>
      <c r="J9" s="70"/>
    </row>
    <row r="10" spans="1:10" ht="4.5" customHeight="1">
      <c r="A10" s="3"/>
      <c r="B10" s="3"/>
      <c r="C10" s="3"/>
      <c r="D10" s="2"/>
      <c r="E10" s="72"/>
      <c r="F10" s="72"/>
      <c r="G10" s="72"/>
      <c r="H10" s="72"/>
      <c r="I10" s="72"/>
      <c r="J10" s="72"/>
    </row>
    <row r="11" spans="1:10" s="31" customFormat="1" ht="12.75">
      <c r="A11" s="80" t="s">
        <v>7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s="33" customFormat="1" ht="4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s="31" customFormat="1" ht="12.75">
      <c r="A13" s="34" t="s">
        <v>1</v>
      </c>
      <c r="B13" s="115" t="s">
        <v>39</v>
      </c>
      <c r="C13" s="116"/>
      <c r="D13" s="116"/>
      <c r="E13" s="116"/>
      <c r="F13" s="116"/>
      <c r="G13" s="35" t="s">
        <v>25</v>
      </c>
      <c r="H13" s="112" t="str">
        <f>IF(F6="X","= Quantidade de Sócios, Contadores e Técnicos em Contab.","= Quantidade de Profissionais Habilitados")</f>
        <v>= Quantidade de Profissionais Habilitados</v>
      </c>
      <c r="I13" s="113"/>
      <c r="J13" s="114"/>
    </row>
    <row r="14" spans="1:10" s="31" customFormat="1" ht="4.5" customHeight="1">
      <c r="A14" s="36"/>
      <c r="B14" s="36"/>
      <c r="C14" s="36"/>
      <c r="D14" s="37"/>
      <c r="E14" s="36"/>
      <c r="F14" s="38"/>
      <c r="G14" s="38"/>
      <c r="H14" s="38"/>
      <c r="I14" s="36"/>
      <c r="J14" s="38"/>
    </row>
    <row r="15" spans="1:10" s="31" customFormat="1" ht="12.75">
      <c r="A15" s="39" t="s">
        <v>2</v>
      </c>
      <c r="B15" s="80">
        <f ca="1">YEAR(TODAY())-5</f>
        <v>2016</v>
      </c>
      <c r="C15" s="81"/>
      <c r="D15" s="81"/>
      <c r="E15" s="82"/>
      <c r="F15" s="39" t="s">
        <v>2</v>
      </c>
      <c r="G15" s="80">
        <f ca="1">YEAR(TODAY())-4</f>
        <v>2017</v>
      </c>
      <c r="H15" s="81"/>
      <c r="I15" s="81"/>
      <c r="J15" s="82"/>
    </row>
    <row r="16" spans="1:10" s="31" customFormat="1" ht="12.75">
      <c r="A16" s="40" t="s">
        <v>0</v>
      </c>
      <c r="B16" s="40" t="s">
        <v>22</v>
      </c>
      <c r="C16" s="40" t="s">
        <v>23</v>
      </c>
      <c r="D16" s="40" t="s">
        <v>25</v>
      </c>
      <c r="E16" s="40" t="s">
        <v>1</v>
      </c>
      <c r="F16" s="40" t="s">
        <v>0</v>
      </c>
      <c r="G16" s="40" t="s">
        <v>22</v>
      </c>
      <c r="H16" s="40" t="s">
        <v>23</v>
      </c>
      <c r="I16" s="40" t="s">
        <v>25</v>
      </c>
      <c r="J16" s="40" t="s">
        <v>1</v>
      </c>
    </row>
    <row r="17" spans="1:10" s="31" customFormat="1" ht="12.75">
      <c r="A17" s="41" t="s">
        <v>26</v>
      </c>
      <c r="B17" s="41" t="s">
        <v>40</v>
      </c>
      <c r="C17" s="42">
        <f>VLOOKUP(B15,'Valor UFM'!$A:$B,2,FALSE)</f>
        <v>3.6501</v>
      </c>
      <c r="D17" s="20"/>
      <c r="E17" s="43">
        <f>(LEFT(B17,2))*C17*D17</f>
        <v>0</v>
      </c>
      <c r="F17" s="41" t="s">
        <v>26</v>
      </c>
      <c r="G17" s="41" t="s">
        <v>40</v>
      </c>
      <c r="H17" s="42">
        <f>VLOOKUP(G15,'Valor UFM'!$A:$B,2,FALSE)</f>
        <v>3.9052</v>
      </c>
      <c r="I17" s="20"/>
      <c r="J17" s="43">
        <f>(LEFT(G17,2))*H17*I17</f>
        <v>0</v>
      </c>
    </row>
    <row r="18" spans="1:10" s="31" customFormat="1" ht="12.75">
      <c r="A18" s="41" t="s">
        <v>27</v>
      </c>
      <c r="B18" s="41" t="str">
        <f>B$17</f>
        <v>35 UFM</v>
      </c>
      <c r="C18" s="42">
        <f>C$17</f>
        <v>3.6501</v>
      </c>
      <c r="D18" s="20"/>
      <c r="E18" s="43">
        <f aca="true" t="shared" si="0" ref="E18:E28">(LEFT(B18,2))*C18*D18</f>
        <v>0</v>
      </c>
      <c r="F18" s="41" t="s">
        <v>27</v>
      </c>
      <c r="G18" s="41" t="str">
        <f>G$17</f>
        <v>35 UFM</v>
      </c>
      <c r="H18" s="42">
        <f>H$17</f>
        <v>3.9052</v>
      </c>
      <c r="I18" s="20"/>
      <c r="J18" s="43">
        <f aca="true" t="shared" si="1" ref="J18:J28">(LEFT(G18,2))*H18*I18</f>
        <v>0</v>
      </c>
    </row>
    <row r="19" spans="1:10" s="31" customFormat="1" ht="12.75">
      <c r="A19" s="41" t="s">
        <v>28</v>
      </c>
      <c r="B19" s="41" t="str">
        <f aca="true" t="shared" si="2" ref="B19:C28">B$17</f>
        <v>35 UFM</v>
      </c>
      <c r="C19" s="42">
        <f t="shared" si="2"/>
        <v>3.6501</v>
      </c>
      <c r="D19" s="20"/>
      <c r="E19" s="43">
        <f t="shared" si="0"/>
        <v>0</v>
      </c>
      <c r="F19" s="41" t="s">
        <v>28</v>
      </c>
      <c r="G19" s="41" t="str">
        <f aca="true" t="shared" si="3" ref="G19:H28">G$17</f>
        <v>35 UFM</v>
      </c>
      <c r="H19" s="42">
        <f t="shared" si="3"/>
        <v>3.9052</v>
      </c>
      <c r="I19" s="20"/>
      <c r="J19" s="43">
        <f t="shared" si="1"/>
        <v>0</v>
      </c>
    </row>
    <row r="20" spans="1:10" s="31" customFormat="1" ht="12.75">
      <c r="A20" s="41" t="s">
        <v>29</v>
      </c>
      <c r="B20" s="41" t="str">
        <f t="shared" si="2"/>
        <v>35 UFM</v>
      </c>
      <c r="C20" s="42">
        <f t="shared" si="2"/>
        <v>3.6501</v>
      </c>
      <c r="D20" s="20"/>
      <c r="E20" s="43">
        <f t="shared" si="0"/>
        <v>0</v>
      </c>
      <c r="F20" s="41" t="s">
        <v>29</v>
      </c>
      <c r="G20" s="41" t="str">
        <f t="shared" si="3"/>
        <v>35 UFM</v>
      </c>
      <c r="H20" s="42">
        <f t="shared" si="3"/>
        <v>3.9052</v>
      </c>
      <c r="I20" s="20"/>
      <c r="J20" s="43">
        <f t="shared" si="1"/>
        <v>0</v>
      </c>
    </row>
    <row r="21" spans="1:10" s="31" customFormat="1" ht="12.75">
      <c r="A21" s="41" t="s">
        <v>30</v>
      </c>
      <c r="B21" s="41" t="str">
        <f t="shared" si="2"/>
        <v>35 UFM</v>
      </c>
      <c r="C21" s="42">
        <f t="shared" si="2"/>
        <v>3.6501</v>
      </c>
      <c r="D21" s="20"/>
      <c r="E21" s="43">
        <f t="shared" si="0"/>
        <v>0</v>
      </c>
      <c r="F21" s="41" t="s">
        <v>30</v>
      </c>
      <c r="G21" s="41" t="str">
        <f t="shared" si="3"/>
        <v>35 UFM</v>
      </c>
      <c r="H21" s="42">
        <f t="shared" si="3"/>
        <v>3.9052</v>
      </c>
      <c r="I21" s="20"/>
      <c r="J21" s="43">
        <f t="shared" si="1"/>
        <v>0</v>
      </c>
    </row>
    <row r="22" spans="1:10" s="31" customFormat="1" ht="12.75">
      <c r="A22" s="41" t="s">
        <v>31</v>
      </c>
      <c r="B22" s="41" t="str">
        <f t="shared" si="2"/>
        <v>35 UFM</v>
      </c>
      <c r="C22" s="42">
        <f t="shared" si="2"/>
        <v>3.6501</v>
      </c>
      <c r="D22" s="20"/>
      <c r="E22" s="43">
        <f t="shared" si="0"/>
        <v>0</v>
      </c>
      <c r="F22" s="41" t="s">
        <v>31</v>
      </c>
      <c r="G22" s="41" t="str">
        <f t="shared" si="3"/>
        <v>35 UFM</v>
      </c>
      <c r="H22" s="42">
        <f t="shared" si="3"/>
        <v>3.9052</v>
      </c>
      <c r="I22" s="20"/>
      <c r="J22" s="43">
        <f t="shared" si="1"/>
        <v>0</v>
      </c>
    </row>
    <row r="23" spans="1:10" s="31" customFormat="1" ht="12.75">
      <c r="A23" s="41" t="s">
        <v>32</v>
      </c>
      <c r="B23" s="41" t="str">
        <f t="shared" si="2"/>
        <v>35 UFM</v>
      </c>
      <c r="C23" s="42">
        <f t="shared" si="2"/>
        <v>3.6501</v>
      </c>
      <c r="D23" s="20"/>
      <c r="E23" s="43">
        <f t="shared" si="0"/>
        <v>0</v>
      </c>
      <c r="F23" s="41" t="s">
        <v>32</v>
      </c>
      <c r="G23" s="41" t="str">
        <f t="shared" si="3"/>
        <v>35 UFM</v>
      </c>
      <c r="H23" s="42">
        <f t="shared" si="3"/>
        <v>3.9052</v>
      </c>
      <c r="I23" s="20"/>
      <c r="J23" s="43">
        <f t="shared" si="1"/>
        <v>0</v>
      </c>
    </row>
    <row r="24" spans="1:10" s="31" customFormat="1" ht="12.75">
      <c r="A24" s="41" t="s">
        <v>33</v>
      </c>
      <c r="B24" s="41" t="str">
        <f t="shared" si="2"/>
        <v>35 UFM</v>
      </c>
      <c r="C24" s="42">
        <f t="shared" si="2"/>
        <v>3.6501</v>
      </c>
      <c r="D24" s="20"/>
      <c r="E24" s="43">
        <f t="shared" si="0"/>
        <v>0</v>
      </c>
      <c r="F24" s="41" t="s">
        <v>33</v>
      </c>
      <c r="G24" s="41" t="str">
        <f t="shared" si="3"/>
        <v>35 UFM</v>
      </c>
      <c r="H24" s="42">
        <f t="shared" si="3"/>
        <v>3.9052</v>
      </c>
      <c r="I24" s="20"/>
      <c r="J24" s="43">
        <f t="shared" si="1"/>
        <v>0</v>
      </c>
    </row>
    <row r="25" spans="1:10" s="31" customFormat="1" ht="12.75">
      <c r="A25" s="41" t="s">
        <v>34</v>
      </c>
      <c r="B25" s="41" t="str">
        <f t="shared" si="2"/>
        <v>35 UFM</v>
      </c>
      <c r="C25" s="42">
        <f t="shared" si="2"/>
        <v>3.6501</v>
      </c>
      <c r="D25" s="20"/>
      <c r="E25" s="43">
        <f t="shared" si="0"/>
        <v>0</v>
      </c>
      <c r="F25" s="41" t="s">
        <v>34</v>
      </c>
      <c r="G25" s="41" t="str">
        <f t="shared" si="3"/>
        <v>35 UFM</v>
      </c>
      <c r="H25" s="42">
        <f t="shared" si="3"/>
        <v>3.9052</v>
      </c>
      <c r="I25" s="20"/>
      <c r="J25" s="43">
        <f t="shared" si="1"/>
        <v>0</v>
      </c>
    </row>
    <row r="26" spans="1:10" s="31" customFormat="1" ht="12.75">
      <c r="A26" s="41" t="s">
        <v>35</v>
      </c>
      <c r="B26" s="41" t="str">
        <f t="shared" si="2"/>
        <v>35 UFM</v>
      </c>
      <c r="C26" s="42">
        <f t="shared" si="2"/>
        <v>3.6501</v>
      </c>
      <c r="D26" s="20"/>
      <c r="E26" s="43">
        <f t="shared" si="0"/>
        <v>0</v>
      </c>
      <c r="F26" s="41" t="s">
        <v>35</v>
      </c>
      <c r="G26" s="41" t="str">
        <f t="shared" si="3"/>
        <v>35 UFM</v>
      </c>
      <c r="H26" s="42">
        <f t="shared" si="3"/>
        <v>3.9052</v>
      </c>
      <c r="I26" s="20"/>
      <c r="J26" s="43">
        <f t="shared" si="1"/>
        <v>0</v>
      </c>
    </row>
    <row r="27" spans="1:10" s="31" customFormat="1" ht="12.75">
      <c r="A27" s="41" t="s">
        <v>36</v>
      </c>
      <c r="B27" s="41" t="str">
        <f t="shared" si="2"/>
        <v>35 UFM</v>
      </c>
      <c r="C27" s="42">
        <f t="shared" si="2"/>
        <v>3.6501</v>
      </c>
      <c r="D27" s="20"/>
      <c r="E27" s="43">
        <f t="shared" si="0"/>
        <v>0</v>
      </c>
      <c r="F27" s="41" t="s">
        <v>36</v>
      </c>
      <c r="G27" s="41" t="str">
        <f t="shared" si="3"/>
        <v>35 UFM</v>
      </c>
      <c r="H27" s="42">
        <f t="shared" si="3"/>
        <v>3.9052</v>
      </c>
      <c r="I27" s="20"/>
      <c r="J27" s="43">
        <f t="shared" si="1"/>
        <v>0</v>
      </c>
    </row>
    <row r="28" spans="1:10" s="31" customFormat="1" ht="12.75">
      <c r="A28" s="41" t="s">
        <v>37</v>
      </c>
      <c r="B28" s="41" t="str">
        <f t="shared" si="2"/>
        <v>35 UFM</v>
      </c>
      <c r="C28" s="42">
        <f t="shared" si="2"/>
        <v>3.6501</v>
      </c>
      <c r="D28" s="20"/>
      <c r="E28" s="43">
        <f t="shared" si="0"/>
        <v>0</v>
      </c>
      <c r="F28" s="41" t="s">
        <v>37</v>
      </c>
      <c r="G28" s="41" t="str">
        <f t="shared" si="3"/>
        <v>35 UFM</v>
      </c>
      <c r="H28" s="42">
        <f t="shared" si="3"/>
        <v>3.9052</v>
      </c>
      <c r="I28" s="20"/>
      <c r="J28" s="43">
        <f t="shared" si="1"/>
        <v>0</v>
      </c>
    </row>
    <row r="29" spans="1:10" s="31" customFormat="1" ht="12.75">
      <c r="A29" s="80" t="s">
        <v>38</v>
      </c>
      <c r="B29" s="81"/>
      <c r="C29" s="82"/>
      <c r="D29" s="44" t="str">
        <f>IF(SUM(D17:D28)=0,"-",SUM(D17:D28))</f>
        <v>-</v>
      </c>
      <c r="E29" s="45">
        <f>SUM(E17:E28)</f>
        <v>0</v>
      </c>
      <c r="F29" s="80" t="s">
        <v>38</v>
      </c>
      <c r="G29" s="81"/>
      <c r="H29" s="82"/>
      <c r="I29" s="44" t="str">
        <f>IF(SUM(I17:I28)=0,"-",SUM(I17:I28))</f>
        <v>-</v>
      </c>
      <c r="J29" s="45">
        <f>SUM(J17:J28)</f>
        <v>0</v>
      </c>
    </row>
    <row r="30" spans="1:10" s="31" customFormat="1" ht="4.5" customHeight="1">
      <c r="A30" s="46"/>
      <c r="B30" s="46"/>
      <c r="C30" s="46"/>
      <c r="D30" s="47"/>
      <c r="E30" s="47"/>
      <c r="F30" s="47"/>
      <c r="G30" s="47"/>
      <c r="H30" s="47"/>
      <c r="I30" s="47"/>
      <c r="J30" s="47"/>
    </row>
    <row r="31" spans="1:10" s="31" customFormat="1" ht="12.75">
      <c r="A31" s="39" t="s">
        <v>2</v>
      </c>
      <c r="B31" s="80">
        <f ca="1">YEAR(TODAY())-3</f>
        <v>2018</v>
      </c>
      <c r="C31" s="81"/>
      <c r="D31" s="81"/>
      <c r="E31" s="82"/>
      <c r="F31" s="39" t="s">
        <v>2</v>
      </c>
      <c r="G31" s="80">
        <f ca="1">YEAR(TODAY())-2</f>
        <v>2019</v>
      </c>
      <c r="H31" s="81"/>
      <c r="I31" s="81"/>
      <c r="J31" s="82"/>
    </row>
    <row r="32" spans="1:10" s="31" customFormat="1" ht="12.75">
      <c r="A32" s="40" t="s">
        <v>0</v>
      </c>
      <c r="B32" s="40" t="s">
        <v>22</v>
      </c>
      <c r="C32" s="40" t="s">
        <v>23</v>
      </c>
      <c r="D32" s="40" t="s">
        <v>25</v>
      </c>
      <c r="E32" s="40" t="s">
        <v>1</v>
      </c>
      <c r="F32" s="40" t="s">
        <v>0</v>
      </c>
      <c r="G32" s="40" t="s">
        <v>22</v>
      </c>
      <c r="H32" s="40" t="s">
        <v>23</v>
      </c>
      <c r="I32" s="40" t="s">
        <v>25</v>
      </c>
      <c r="J32" s="40" t="s">
        <v>1</v>
      </c>
    </row>
    <row r="33" spans="1:10" s="31" customFormat="1" ht="12.75">
      <c r="A33" s="41" t="s">
        <v>26</v>
      </c>
      <c r="B33" s="41" t="s">
        <v>40</v>
      </c>
      <c r="C33" s="42">
        <f>VLOOKUP(B31,'Valor UFM'!$A:$B,2,FALSE)</f>
        <v>4.0145</v>
      </c>
      <c r="D33" s="20"/>
      <c r="E33" s="43">
        <f>(LEFT(B33,2))*C33*D33</f>
        <v>0</v>
      </c>
      <c r="F33" s="41" t="s">
        <v>26</v>
      </c>
      <c r="G33" s="41" t="s">
        <v>40</v>
      </c>
      <c r="H33" s="42">
        <f>VLOOKUP(G31,'Valor UFM'!$A:$B,2,FALSE)</f>
        <v>4.1771</v>
      </c>
      <c r="I33" s="20"/>
      <c r="J33" s="43">
        <f>(LEFT(G33,2))*H33*I33</f>
        <v>0</v>
      </c>
    </row>
    <row r="34" spans="1:10" s="31" customFormat="1" ht="12.75">
      <c r="A34" s="41" t="s">
        <v>27</v>
      </c>
      <c r="B34" s="41" t="str">
        <f>B$33</f>
        <v>35 UFM</v>
      </c>
      <c r="C34" s="42">
        <f>C$33</f>
        <v>4.0145</v>
      </c>
      <c r="D34" s="20"/>
      <c r="E34" s="43">
        <f aca="true" t="shared" si="4" ref="E34:E44">(LEFT(B34,2))*C34*D34</f>
        <v>0</v>
      </c>
      <c r="F34" s="41" t="s">
        <v>27</v>
      </c>
      <c r="G34" s="41" t="str">
        <f>G$33</f>
        <v>35 UFM</v>
      </c>
      <c r="H34" s="42">
        <f>H$33</f>
        <v>4.1771</v>
      </c>
      <c r="I34" s="20"/>
      <c r="J34" s="43">
        <f aca="true" t="shared" si="5" ref="J34:J44">(LEFT(G34,2))*H34*I34</f>
        <v>0</v>
      </c>
    </row>
    <row r="35" spans="1:10" s="31" customFormat="1" ht="12.75">
      <c r="A35" s="41" t="s">
        <v>28</v>
      </c>
      <c r="B35" s="41" t="str">
        <f aca="true" t="shared" si="6" ref="B35:C44">B$33</f>
        <v>35 UFM</v>
      </c>
      <c r="C35" s="42">
        <f t="shared" si="6"/>
        <v>4.0145</v>
      </c>
      <c r="D35" s="20"/>
      <c r="E35" s="43">
        <f t="shared" si="4"/>
        <v>0</v>
      </c>
      <c r="F35" s="41" t="s">
        <v>28</v>
      </c>
      <c r="G35" s="41" t="str">
        <f aca="true" t="shared" si="7" ref="G35:H44">G$33</f>
        <v>35 UFM</v>
      </c>
      <c r="H35" s="42">
        <f t="shared" si="7"/>
        <v>4.1771</v>
      </c>
      <c r="I35" s="20"/>
      <c r="J35" s="43">
        <f t="shared" si="5"/>
        <v>0</v>
      </c>
    </row>
    <row r="36" spans="1:10" s="31" customFormat="1" ht="12.75">
      <c r="A36" s="41" t="s">
        <v>29</v>
      </c>
      <c r="B36" s="41" t="str">
        <f t="shared" si="6"/>
        <v>35 UFM</v>
      </c>
      <c r="C36" s="42">
        <f t="shared" si="6"/>
        <v>4.0145</v>
      </c>
      <c r="D36" s="20"/>
      <c r="E36" s="43">
        <f t="shared" si="4"/>
        <v>0</v>
      </c>
      <c r="F36" s="41" t="s">
        <v>29</v>
      </c>
      <c r="G36" s="41" t="str">
        <f t="shared" si="7"/>
        <v>35 UFM</v>
      </c>
      <c r="H36" s="42">
        <f t="shared" si="7"/>
        <v>4.1771</v>
      </c>
      <c r="I36" s="20"/>
      <c r="J36" s="43">
        <f t="shared" si="5"/>
        <v>0</v>
      </c>
    </row>
    <row r="37" spans="1:10" s="31" customFormat="1" ht="12.75">
      <c r="A37" s="41" t="s">
        <v>30</v>
      </c>
      <c r="B37" s="41" t="str">
        <f t="shared" si="6"/>
        <v>35 UFM</v>
      </c>
      <c r="C37" s="42">
        <f t="shared" si="6"/>
        <v>4.0145</v>
      </c>
      <c r="D37" s="20"/>
      <c r="E37" s="43">
        <f t="shared" si="4"/>
        <v>0</v>
      </c>
      <c r="F37" s="41" t="s">
        <v>30</v>
      </c>
      <c r="G37" s="41" t="str">
        <f t="shared" si="7"/>
        <v>35 UFM</v>
      </c>
      <c r="H37" s="42">
        <f t="shared" si="7"/>
        <v>4.1771</v>
      </c>
      <c r="I37" s="20"/>
      <c r="J37" s="43">
        <f t="shared" si="5"/>
        <v>0</v>
      </c>
    </row>
    <row r="38" spans="1:10" s="31" customFormat="1" ht="12.75">
      <c r="A38" s="41" t="s">
        <v>31</v>
      </c>
      <c r="B38" s="41" t="str">
        <f t="shared" si="6"/>
        <v>35 UFM</v>
      </c>
      <c r="C38" s="42">
        <f t="shared" si="6"/>
        <v>4.0145</v>
      </c>
      <c r="D38" s="20"/>
      <c r="E38" s="43">
        <f t="shared" si="4"/>
        <v>0</v>
      </c>
      <c r="F38" s="41" t="s">
        <v>31</v>
      </c>
      <c r="G38" s="41" t="str">
        <f t="shared" si="7"/>
        <v>35 UFM</v>
      </c>
      <c r="H38" s="42">
        <f t="shared" si="7"/>
        <v>4.1771</v>
      </c>
      <c r="I38" s="20"/>
      <c r="J38" s="43">
        <f t="shared" si="5"/>
        <v>0</v>
      </c>
    </row>
    <row r="39" spans="1:10" s="31" customFormat="1" ht="12.75">
      <c r="A39" s="41" t="s">
        <v>32</v>
      </c>
      <c r="B39" s="41" t="str">
        <f t="shared" si="6"/>
        <v>35 UFM</v>
      </c>
      <c r="C39" s="42">
        <f t="shared" si="6"/>
        <v>4.0145</v>
      </c>
      <c r="D39" s="20"/>
      <c r="E39" s="43">
        <f t="shared" si="4"/>
        <v>0</v>
      </c>
      <c r="F39" s="41" t="s">
        <v>32</v>
      </c>
      <c r="G39" s="41" t="str">
        <f t="shared" si="7"/>
        <v>35 UFM</v>
      </c>
      <c r="H39" s="42">
        <f t="shared" si="7"/>
        <v>4.1771</v>
      </c>
      <c r="I39" s="20"/>
      <c r="J39" s="43">
        <f t="shared" si="5"/>
        <v>0</v>
      </c>
    </row>
    <row r="40" spans="1:10" s="31" customFormat="1" ht="12.75">
      <c r="A40" s="41" t="s">
        <v>33</v>
      </c>
      <c r="B40" s="41" t="str">
        <f t="shared" si="6"/>
        <v>35 UFM</v>
      </c>
      <c r="C40" s="42">
        <f t="shared" si="6"/>
        <v>4.0145</v>
      </c>
      <c r="D40" s="20"/>
      <c r="E40" s="43">
        <f t="shared" si="4"/>
        <v>0</v>
      </c>
      <c r="F40" s="41" t="s">
        <v>33</v>
      </c>
      <c r="G40" s="41" t="str">
        <f t="shared" si="7"/>
        <v>35 UFM</v>
      </c>
      <c r="H40" s="42">
        <f t="shared" si="7"/>
        <v>4.1771</v>
      </c>
      <c r="I40" s="20"/>
      <c r="J40" s="43">
        <f t="shared" si="5"/>
        <v>0</v>
      </c>
    </row>
    <row r="41" spans="1:10" s="31" customFormat="1" ht="12.75">
      <c r="A41" s="41" t="s">
        <v>34</v>
      </c>
      <c r="B41" s="41" t="str">
        <f t="shared" si="6"/>
        <v>35 UFM</v>
      </c>
      <c r="C41" s="42">
        <f t="shared" si="6"/>
        <v>4.0145</v>
      </c>
      <c r="D41" s="20"/>
      <c r="E41" s="43">
        <f t="shared" si="4"/>
        <v>0</v>
      </c>
      <c r="F41" s="41" t="s">
        <v>34</v>
      </c>
      <c r="G41" s="41" t="str">
        <f t="shared" si="7"/>
        <v>35 UFM</v>
      </c>
      <c r="H41" s="42">
        <f t="shared" si="7"/>
        <v>4.1771</v>
      </c>
      <c r="I41" s="20"/>
      <c r="J41" s="43">
        <f t="shared" si="5"/>
        <v>0</v>
      </c>
    </row>
    <row r="42" spans="1:10" s="31" customFormat="1" ht="12.75">
      <c r="A42" s="41" t="s">
        <v>35</v>
      </c>
      <c r="B42" s="41" t="str">
        <f t="shared" si="6"/>
        <v>35 UFM</v>
      </c>
      <c r="C42" s="42">
        <f t="shared" si="6"/>
        <v>4.0145</v>
      </c>
      <c r="D42" s="20"/>
      <c r="E42" s="43">
        <f t="shared" si="4"/>
        <v>0</v>
      </c>
      <c r="F42" s="41" t="s">
        <v>35</v>
      </c>
      <c r="G42" s="41" t="str">
        <f t="shared" si="7"/>
        <v>35 UFM</v>
      </c>
      <c r="H42" s="42">
        <f t="shared" si="7"/>
        <v>4.1771</v>
      </c>
      <c r="I42" s="20"/>
      <c r="J42" s="43">
        <f t="shared" si="5"/>
        <v>0</v>
      </c>
    </row>
    <row r="43" spans="1:10" s="31" customFormat="1" ht="12.75">
      <c r="A43" s="41" t="s">
        <v>36</v>
      </c>
      <c r="B43" s="41" t="str">
        <f t="shared" si="6"/>
        <v>35 UFM</v>
      </c>
      <c r="C43" s="42">
        <f t="shared" si="6"/>
        <v>4.0145</v>
      </c>
      <c r="D43" s="20"/>
      <c r="E43" s="43">
        <f t="shared" si="4"/>
        <v>0</v>
      </c>
      <c r="F43" s="41" t="s">
        <v>36</v>
      </c>
      <c r="G43" s="41" t="str">
        <f t="shared" si="7"/>
        <v>35 UFM</v>
      </c>
      <c r="H43" s="42">
        <f t="shared" si="7"/>
        <v>4.1771</v>
      </c>
      <c r="I43" s="20"/>
      <c r="J43" s="43">
        <f t="shared" si="5"/>
        <v>0</v>
      </c>
    </row>
    <row r="44" spans="1:10" s="31" customFormat="1" ht="12.75">
      <c r="A44" s="41" t="s">
        <v>37</v>
      </c>
      <c r="B44" s="41" t="str">
        <f t="shared" si="6"/>
        <v>35 UFM</v>
      </c>
      <c r="C44" s="42">
        <f t="shared" si="6"/>
        <v>4.0145</v>
      </c>
      <c r="D44" s="20"/>
      <c r="E44" s="43">
        <f t="shared" si="4"/>
        <v>0</v>
      </c>
      <c r="F44" s="41" t="s">
        <v>37</v>
      </c>
      <c r="G44" s="41" t="str">
        <f t="shared" si="7"/>
        <v>35 UFM</v>
      </c>
      <c r="H44" s="42">
        <f t="shared" si="7"/>
        <v>4.1771</v>
      </c>
      <c r="I44" s="20"/>
      <c r="J44" s="43">
        <f t="shared" si="5"/>
        <v>0</v>
      </c>
    </row>
    <row r="45" spans="1:10" s="31" customFormat="1" ht="12.75">
      <c r="A45" s="80" t="s">
        <v>38</v>
      </c>
      <c r="B45" s="81"/>
      <c r="C45" s="82"/>
      <c r="D45" s="44" t="str">
        <f>IF(SUM(D33:D44)=0,"-",SUM(D33:D44))</f>
        <v>-</v>
      </c>
      <c r="E45" s="45">
        <f>SUM(E33:E44)</f>
        <v>0</v>
      </c>
      <c r="F45" s="80" t="s">
        <v>38</v>
      </c>
      <c r="G45" s="81"/>
      <c r="H45" s="82"/>
      <c r="I45" s="44" t="str">
        <f>IF(SUM(I33:I44)=0,"-",SUM(I33:I44))</f>
        <v>-</v>
      </c>
      <c r="J45" s="45">
        <f>SUM(J33:J44)</f>
        <v>0</v>
      </c>
    </row>
    <row r="46" spans="1:10" s="31" customFormat="1" ht="4.5" customHeight="1">
      <c r="A46" s="46"/>
      <c r="B46" s="46"/>
      <c r="C46" s="46"/>
      <c r="D46" s="47"/>
      <c r="E46" s="47"/>
      <c r="F46" s="47"/>
      <c r="G46" s="47"/>
      <c r="H46" s="47"/>
      <c r="I46" s="47"/>
      <c r="J46" s="47"/>
    </row>
    <row r="47" spans="1:10" s="31" customFormat="1" ht="12.75">
      <c r="A47" s="39" t="s">
        <v>2</v>
      </c>
      <c r="B47" s="80">
        <f ca="1">YEAR(TODAY())-1</f>
        <v>2020</v>
      </c>
      <c r="C47" s="81"/>
      <c r="D47" s="81"/>
      <c r="E47" s="82"/>
      <c r="F47" s="39" t="s">
        <v>2</v>
      </c>
      <c r="G47" s="80">
        <f ca="1">YEAR(TODAY())</f>
        <v>2021</v>
      </c>
      <c r="H47" s="81"/>
      <c r="I47" s="81"/>
      <c r="J47" s="82"/>
    </row>
    <row r="48" spans="1:10" s="31" customFormat="1" ht="12.75">
      <c r="A48" s="40" t="s">
        <v>0</v>
      </c>
      <c r="B48" s="40" t="s">
        <v>22</v>
      </c>
      <c r="C48" s="40" t="s">
        <v>23</v>
      </c>
      <c r="D48" s="40" t="s">
        <v>25</v>
      </c>
      <c r="E48" s="40" t="s">
        <v>1</v>
      </c>
      <c r="F48" s="40" t="s">
        <v>0</v>
      </c>
      <c r="G48" s="40" t="s">
        <v>22</v>
      </c>
      <c r="H48" s="40" t="s">
        <v>23</v>
      </c>
      <c r="I48" s="40" t="s">
        <v>25</v>
      </c>
      <c r="J48" s="40" t="s">
        <v>1</v>
      </c>
    </row>
    <row r="49" spans="1:10" s="31" customFormat="1" ht="12.75">
      <c r="A49" s="41" t="s">
        <v>26</v>
      </c>
      <c r="B49" s="41" t="s">
        <v>40</v>
      </c>
      <c r="C49" s="42">
        <f>VLOOKUP(B47,'Valor UFM'!$A:$B,2,FALSE)</f>
        <v>4.292</v>
      </c>
      <c r="D49" s="20"/>
      <c r="E49" s="43">
        <f>(LEFT(B49,2))*C49*D49</f>
        <v>0</v>
      </c>
      <c r="F49" s="41" t="s">
        <v>26</v>
      </c>
      <c r="G49" s="41" t="s">
        <v>40</v>
      </c>
      <c r="H49" s="42">
        <f>VLOOKUP(G47,'Valor UFM'!$A:$B,2,FALSE)</f>
        <v>4.4602</v>
      </c>
      <c r="I49" s="20"/>
      <c r="J49" s="43">
        <f>(LEFT(G49,2))*H49*I49</f>
        <v>0</v>
      </c>
    </row>
    <row r="50" spans="1:10" s="31" customFormat="1" ht="12.75">
      <c r="A50" s="41" t="s">
        <v>27</v>
      </c>
      <c r="B50" s="41" t="str">
        <f>B$49</f>
        <v>35 UFM</v>
      </c>
      <c r="C50" s="42">
        <f>C$49</f>
        <v>4.292</v>
      </c>
      <c r="D50" s="20"/>
      <c r="E50" s="43">
        <f aca="true" t="shared" si="8" ref="E50:E60">(LEFT(B50,2))*C50*D50</f>
        <v>0</v>
      </c>
      <c r="F50" s="41" t="s">
        <v>27</v>
      </c>
      <c r="G50" s="41" t="str">
        <f>G$49</f>
        <v>35 UFM</v>
      </c>
      <c r="H50" s="42">
        <f>H$49</f>
        <v>4.4602</v>
      </c>
      <c r="I50" s="20"/>
      <c r="J50" s="43">
        <f aca="true" t="shared" si="9" ref="J50:J60">(LEFT(G50,2))*H50*I50</f>
        <v>0</v>
      </c>
    </row>
    <row r="51" spans="1:10" s="31" customFormat="1" ht="12.75">
      <c r="A51" s="41" t="s">
        <v>28</v>
      </c>
      <c r="B51" s="41" t="str">
        <f aca="true" t="shared" si="10" ref="B51:C60">B$49</f>
        <v>35 UFM</v>
      </c>
      <c r="C51" s="42">
        <f t="shared" si="10"/>
        <v>4.292</v>
      </c>
      <c r="D51" s="20"/>
      <c r="E51" s="43">
        <f t="shared" si="8"/>
        <v>0</v>
      </c>
      <c r="F51" s="41" t="s">
        <v>28</v>
      </c>
      <c r="G51" s="41" t="str">
        <f aca="true" t="shared" si="11" ref="G51:H60">G$49</f>
        <v>35 UFM</v>
      </c>
      <c r="H51" s="42">
        <f t="shared" si="11"/>
        <v>4.4602</v>
      </c>
      <c r="I51" s="20"/>
      <c r="J51" s="43">
        <f t="shared" si="9"/>
        <v>0</v>
      </c>
    </row>
    <row r="52" spans="1:10" s="31" customFormat="1" ht="12.75">
      <c r="A52" s="41" t="s">
        <v>29</v>
      </c>
      <c r="B52" s="41" t="str">
        <f t="shared" si="10"/>
        <v>35 UFM</v>
      </c>
      <c r="C52" s="42">
        <f t="shared" si="10"/>
        <v>4.292</v>
      </c>
      <c r="D52" s="20"/>
      <c r="E52" s="43">
        <f t="shared" si="8"/>
        <v>0</v>
      </c>
      <c r="F52" s="41" t="s">
        <v>29</v>
      </c>
      <c r="G52" s="41" t="str">
        <f t="shared" si="11"/>
        <v>35 UFM</v>
      </c>
      <c r="H52" s="42">
        <f t="shared" si="11"/>
        <v>4.4602</v>
      </c>
      <c r="I52" s="20"/>
      <c r="J52" s="43">
        <f t="shared" si="9"/>
        <v>0</v>
      </c>
    </row>
    <row r="53" spans="1:10" s="31" customFormat="1" ht="12.75">
      <c r="A53" s="41" t="s">
        <v>30</v>
      </c>
      <c r="B53" s="41" t="str">
        <f t="shared" si="10"/>
        <v>35 UFM</v>
      </c>
      <c r="C53" s="42">
        <f t="shared" si="10"/>
        <v>4.292</v>
      </c>
      <c r="D53" s="20"/>
      <c r="E53" s="43">
        <f t="shared" si="8"/>
        <v>0</v>
      </c>
      <c r="F53" s="41" t="s">
        <v>30</v>
      </c>
      <c r="G53" s="41" t="str">
        <f t="shared" si="11"/>
        <v>35 UFM</v>
      </c>
      <c r="H53" s="42">
        <f t="shared" si="11"/>
        <v>4.4602</v>
      </c>
      <c r="I53" s="20"/>
      <c r="J53" s="43">
        <f t="shared" si="9"/>
        <v>0</v>
      </c>
    </row>
    <row r="54" spans="1:10" s="31" customFormat="1" ht="12.75">
      <c r="A54" s="41" t="s">
        <v>31</v>
      </c>
      <c r="B54" s="41" t="str">
        <f t="shared" si="10"/>
        <v>35 UFM</v>
      </c>
      <c r="C54" s="42">
        <f t="shared" si="10"/>
        <v>4.292</v>
      </c>
      <c r="D54" s="20"/>
      <c r="E54" s="43">
        <f t="shared" si="8"/>
        <v>0</v>
      </c>
      <c r="F54" s="41" t="s">
        <v>31</v>
      </c>
      <c r="G54" s="41" t="str">
        <f t="shared" si="11"/>
        <v>35 UFM</v>
      </c>
      <c r="H54" s="42">
        <f t="shared" si="11"/>
        <v>4.4602</v>
      </c>
      <c r="I54" s="20"/>
      <c r="J54" s="43">
        <f t="shared" si="9"/>
        <v>0</v>
      </c>
    </row>
    <row r="55" spans="1:10" s="31" customFormat="1" ht="12.75">
      <c r="A55" s="41" t="s">
        <v>32</v>
      </c>
      <c r="B55" s="41" t="str">
        <f t="shared" si="10"/>
        <v>35 UFM</v>
      </c>
      <c r="C55" s="42">
        <f t="shared" si="10"/>
        <v>4.292</v>
      </c>
      <c r="D55" s="20"/>
      <c r="E55" s="43">
        <f t="shared" si="8"/>
        <v>0</v>
      </c>
      <c r="F55" s="41" t="s">
        <v>32</v>
      </c>
      <c r="G55" s="41" t="str">
        <f t="shared" si="11"/>
        <v>35 UFM</v>
      </c>
      <c r="H55" s="42">
        <f t="shared" si="11"/>
        <v>4.4602</v>
      </c>
      <c r="I55" s="20"/>
      <c r="J55" s="43">
        <f t="shared" si="9"/>
        <v>0</v>
      </c>
    </row>
    <row r="56" spans="1:10" s="31" customFormat="1" ht="12.75">
      <c r="A56" s="41" t="s">
        <v>33</v>
      </c>
      <c r="B56" s="41" t="str">
        <f t="shared" si="10"/>
        <v>35 UFM</v>
      </c>
      <c r="C56" s="42">
        <f t="shared" si="10"/>
        <v>4.292</v>
      </c>
      <c r="D56" s="20"/>
      <c r="E56" s="43">
        <f t="shared" si="8"/>
        <v>0</v>
      </c>
      <c r="F56" s="41" t="s">
        <v>33</v>
      </c>
      <c r="G56" s="41" t="str">
        <f t="shared" si="11"/>
        <v>35 UFM</v>
      </c>
      <c r="H56" s="42">
        <f t="shared" si="11"/>
        <v>4.4602</v>
      </c>
      <c r="I56" s="20"/>
      <c r="J56" s="43">
        <f t="shared" si="9"/>
        <v>0</v>
      </c>
    </row>
    <row r="57" spans="1:10" s="31" customFormat="1" ht="12.75">
      <c r="A57" s="41" t="s">
        <v>34</v>
      </c>
      <c r="B57" s="41" t="str">
        <f t="shared" si="10"/>
        <v>35 UFM</v>
      </c>
      <c r="C57" s="42">
        <f t="shared" si="10"/>
        <v>4.292</v>
      </c>
      <c r="D57" s="20"/>
      <c r="E57" s="43">
        <f t="shared" si="8"/>
        <v>0</v>
      </c>
      <c r="F57" s="41" t="s">
        <v>34</v>
      </c>
      <c r="G57" s="41" t="str">
        <f t="shared" si="11"/>
        <v>35 UFM</v>
      </c>
      <c r="H57" s="42">
        <f t="shared" si="11"/>
        <v>4.4602</v>
      </c>
      <c r="I57" s="20"/>
      <c r="J57" s="43">
        <f t="shared" si="9"/>
        <v>0</v>
      </c>
    </row>
    <row r="58" spans="1:10" s="31" customFormat="1" ht="12.75">
      <c r="A58" s="41" t="s">
        <v>35</v>
      </c>
      <c r="B58" s="41" t="str">
        <f t="shared" si="10"/>
        <v>35 UFM</v>
      </c>
      <c r="C58" s="42">
        <f t="shared" si="10"/>
        <v>4.292</v>
      </c>
      <c r="D58" s="20"/>
      <c r="E58" s="43">
        <f t="shared" si="8"/>
        <v>0</v>
      </c>
      <c r="F58" s="41" t="s">
        <v>35</v>
      </c>
      <c r="G58" s="41" t="str">
        <f t="shared" si="11"/>
        <v>35 UFM</v>
      </c>
      <c r="H58" s="42">
        <f t="shared" si="11"/>
        <v>4.4602</v>
      </c>
      <c r="I58" s="20"/>
      <c r="J58" s="43">
        <f t="shared" si="9"/>
        <v>0</v>
      </c>
    </row>
    <row r="59" spans="1:10" s="31" customFormat="1" ht="12.75">
      <c r="A59" s="41" t="s">
        <v>36</v>
      </c>
      <c r="B59" s="41" t="str">
        <f t="shared" si="10"/>
        <v>35 UFM</v>
      </c>
      <c r="C59" s="42">
        <f t="shared" si="10"/>
        <v>4.292</v>
      </c>
      <c r="D59" s="20"/>
      <c r="E59" s="43">
        <f t="shared" si="8"/>
        <v>0</v>
      </c>
      <c r="F59" s="41" t="s">
        <v>36</v>
      </c>
      <c r="G59" s="41" t="str">
        <f t="shared" si="11"/>
        <v>35 UFM</v>
      </c>
      <c r="H59" s="42">
        <f t="shared" si="11"/>
        <v>4.4602</v>
      </c>
      <c r="I59" s="20"/>
      <c r="J59" s="43">
        <f t="shared" si="9"/>
        <v>0</v>
      </c>
    </row>
    <row r="60" spans="1:10" s="31" customFormat="1" ht="12.75">
      <c r="A60" s="41" t="s">
        <v>37</v>
      </c>
      <c r="B60" s="41" t="str">
        <f t="shared" si="10"/>
        <v>35 UFM</v>
      </c>
      <c r="C60" s="42">
        <f t="shared" si="10"/>
        <v>4.292</v>
      </c>
      <c r="D60" s="20"/>
      <c r="E60" s="43">
        <f t="shared" si="8"/>
        <v>0</v>
      </c>
      <c r="F60" s="41" t="s">
        <v>37</v>
      </c>
      <c r="G60" s="41" t="str">
        <f t="shared" si="11"/>
        <v>35 UFM</v>
      </c>
      <c r="H60" s="42">
        <f t="shared" si="11"/>
        <v>4.4602</v>
      </c>
      <c r="I60" s="20"/>
      <c r="J60" s="43">
        <f t="shared" si="9"/>
        <v>0</v>
      </c>
    </row>
    <row r="61" spans="1:10" s="31" customFormat="1" ht="12.75">
      <c r="A61" s="80" t="s">
        <v>38</v>
      </c>
      <c r="B61" s="81"/>
      <c r="C61" s="82"/>
      <c r="D61" s="44" t="str">
        <f>IF(SUM(D49:D60)=0,"-",SUM(D49:D60))</f>
        <v>-</v>
      </c>
      <c r="E61" s="45">
        <f>SUM(E49:E60)</f>
        <v>0</v>
      </c>
      <c r="F61" s="80" t="s">
        <v>38</v>
      </c>
      <c r="G61" s="81"/>
      <c r="H61" s="82"/>
      <c r="I61" s="44" t="str">
        <f>IF(SUM(I49:I60)=0,"-",SUM(I49:I60))</f>
        <v>-</v>
      </c>
      <c r="J61" s="45">
        <f>SUM(J49:J60)</f>
        <v>0</v>
      </c>
    </row>
    <row r="62" spans="1:10" ht="4.5" customHeight="1">
      <c r="A62" s="8"/>
      <c r="B62" s="8"/>
      <c r="C62" s="8"/>
      <c r="D62" s="6"/>
      <c r="E62" s="6"/>
      <c r="F62" s="6"/>
      <c r="G62" s="6"/>
      <c r="H62" s="6"/>
      <c r="I62" s="6"/>
      <c r="J62" s="6"/>
    </row>
    <row r="63" spans="1:10" ht="12.75" customHeight="1">
      <c r="A63" s="86" t="s">
        <v>8</v>
      </c>
      <c r="B63" s="86"/>
      <c r="C63" s="86"/>
      <c r="D63" s="86"/>
      <c r="E63" s="86"/>
      <c r="F63" s="86"/>
      <c r="G63" s="86"/>
      <c r="H63" s="86"/>
      <c r="I63" s="86"/>
      <c r="J63" s="9">
        <f>SUM(E29,J29,E45,J45,E61,J61)</f>
        <v>0</v>
      </c>
    </row>
    <row r="64" spans="1:10" ht="4.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2" t="s">
        <v>55</v>
      </c>
      <c r="B65" s="63"/>
      <c r="C65" s="63"/>
      <c r="D65" s="63"/>
      <c r="E65" s="63"/>
      <c r="F65" s="63"/>
      <c r="G65" s="63"/>
      <c r="H65" s="63"/>
      <c r="I65" s="63"/>
      <c r="J65" s="64"/>
    </row>
    <row r="66" spans="1:10" ht="4.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s="12" customFormat="1" ht="15">
      <c r="A67" s="11" t="s">
        <v>59</v>
      </c>
      <c r="B67" s="13"/>
      <c r="C67" s="13"/>
      <c r="D67" s="13"/>
      <c r="E67" s="13"/>
      <c r="F67" s="13"/>
      <c r="G67" s="13"/>
      <c r="H67" s="13"/>
      <c r="I67" s="13"/>
      <c r="J67" s="14">
        <f>J63</f>
        <v>0</v>
      </c>
    </row>
    <row r="68" spans="1:10" ht="4.5" customHeight="1">
      <c r="A68" s="7"/>
      <c r="B68" s="7"/>
      <c r="C68" s="7"/>
      <c r="D68" s="7"/>
      <c r="E68" s="7"/>
      <c r="F68" s="7"/>
      <c r="G68" s="7"/>
      <c r="H68" s="7"/>
      <c r="I68" s="7"/>
      <c r="J68" s="10"/>
    </row>
    <row r="69" spans="1:10" ht="60" customHeight="1">
      <c r="A69" s="88" t="s">
        <v>60</v>
      </c>
      <c r="B69" s="88"/>
      <c r="C69" s="88"/>
      <c r="D69" s="88"/>
      <c r="E69" s="88"/>
      <c r="F69" s="88"/>
      <c r="G69" s="88"/>
      <c r="H69" s="88"/>
      <c r="I69" s="88"/>
      <c r="J69" s="88"/>
    </row>
    <row r="70" spans="1:10" ht="4.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2" t="s">
        <v>9</v>
      </c>
      <c r="B71" s="63"/>
      <c r="C71" s="63"/>
      <c r="D71" s="63"/>
      <c r="E71" s="63"/>
      <c r="F71" s="63"/>
      <c r="G71" s="63"/>
      <c r="H71" s="63"/>
      <c r="I71" s="63"/>
      <c r="J71" s="64"/>
    </row>
    <row r="72" spans="1:10" ht="4.5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s="31" customFormat="1" ht="19.5" customHeight="1">
      <c r="A73" s="19"/>
      <c r="B73" s="51" t="s">
        <v>17</v>
      </c>
      <c r="C73" s="50"/>
      <c r="E73" s="52"/>
      <c r="F73" s="53"/>
      <c r="G73" s="53"/>
      <c r="H73" s="53"/>
      <c r="I73" s="54"/>
      <c r="J73" s="54"/>
    </row>
    <row r="74" spans="1:10" s="31" customFormat="1" ht="4.5" customHeight="1">
      <c r="A74" s="50"/>
      <c r="B74" s="50"/>
      <c r="C74" s="50"/>
      <c r="D74" s="51"/>
      <c r="E74" s="52"/>
      <c r="F74" s="53"/>
      <c r="G74" s="53"/>
      <c r="H74" s="53"/>
      <c r="I74" s="54"/>
      <c r="J74" s="54"/>
    </row>
    <row r="75" spans="1:10" s="2" customFormat="1" ht="39.75" customHeight="1">
      <c r="A75" s="89" t="s">
        <v>13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4.5" customHeight="1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90" t="s">
        <v>10</v>
      </c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9.5" customHeight="1">
      <c r="A78" s="4" t="s">
        <v>6</v>
      </c>
      <c r="B78" s="4"/>
      <c r="C78" s="70"/>
      <c r="D78" s="70"/>
      <c r="E78" s="70"/>
      <c r="F78" s="70"/>
      <c r="G78" s="70"/>
      <c r="H78" s="70"/>
      <c r="I78" s="70"/>
      <c r="J78" s="2"/>
    </row>
    <row r="79" spans="1:9" ht="19.5" customHeight="1">
      <c r="A79" s="3" t="s">
        <v>3</v>
      </c>
      <c r="B79" s="3"/>
      <c r="C79" s="71"/>
      <c r="D79" s="71"/>
      <c r="E79" s="71"/>
      <c r="F79" s="71"/>
      <c r="G79" s="71"/>
      <c r="H79" s="71"/>
      <c r="I79" s="71"/>
    </row>
    <row r="80" spans="1:10" ht="19.5" customHeight="1">
      <c r="A80" s="3" t="s">
        <v>4</v>
      </c>
      <c r="B80" s="3"/>
      <c r="C80" s="71"/>
      <c r="D80" s="71"/>
      <c r="E80" s="2"/>
      <c r="F80" s="4" t="s">
        <v>5</v>
      </c>
      <c r="G80" s="4"/>
      <c r="H80" s="70"/>
      <c r="I80" s="70"/>
      <c r="J80" s="70"/>
    </row>
    <row r="81" spans="1:10" ht="19.5" customHeight="1">
      <c r="A81" s="3" t="s">
        <v>11</v>
      </c>
      <c r="B81" s="3"/>
      <c r="C81" s="106"/>
      <c r="D81" s="106"/>
      <c r="E81" s="15"/>
      <c r="F81" s="26" t="s">
        <v>12</v>
      </c>
      <c r="G81" s="17"/>
      <c r="H81" s="70"/>
      <c r="I81" s="70"/>
      <c r="J81" s="70"/>
    </row>
    <row r="82" spans="1:10" ht="12.7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107" t="str">
        <f ca="1">"Porto Alegre, "&amp;TEXT(TODAY(),"d"" de ""mmmm"" de ""aaaa")&amp;"."</f>
        <v>Porto Alegre, 29 de março de 2021.</v>
      </c>
      <c r="E84" s="107"/>
      <c r="F84" s="107"/>
      <c r="G84" s="107"/>
      <c r="H84" s="107"/>
      <c r="I84" s="107"/>
      <c r="J84" s="6"/>
    </row>
    <row r="85" spans="1:10" ht="12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6"/>
      <c r="B89" s="6"/>
      <c r="C89" s="6"/>
      <c r="D89" s="16"/>
      <c r="E89" s="16"/>
      <c r="F89" s="16"/>
      <c r="G89" s="16"/>
      <c r="H89" s="16"/>
      <c r="I89" s="16"/>
      <c r="J89" s="6"/>
    </row>
    <row r="90" spans="1:10" ht="12.75">
      <c r="A90" s="6"/>
      <c r="B90" s="6"/>
      <c r="C90" s="6"/>
      <c r="D90" s="108" t="s">
        <v>61</v>
      </c>
      <c r="E90" s="108"/>
      <c r="F90" s="108"/>
      <c r="G90" s="108"/>
      <c r="H90" s="108"/>
      <c r="I90" s="108"/>
      <c r="J90" s="6"/>
    </row>
    <row r="91" spans="1:10" ht="12.75">
      <c r="A91" s="6"/>
      <c r="B91" s="6"/>
      <c r="C91" s="6"/>
      <c r="D91" s="87" t="s">
        <v>54</v>
      </c>
      <c r="E91" s="87"/>
      <c r="F91" s="87"/>
      <c r="G91" s="87"/>
      <c r="H91" s="87"/>
      <c r="I91" s="87"/>
      <c r="J91" s="6"/>
    </row>
    <row r="92" spans="1:10" ht="12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6"/>
      <c r="B95" s="6"/>
      <c r="C95" s="6"/>
      <c r="D95" s="6"/>
      <c r="E95" s="18"/>
      <c r="F95" s="6"/>
      <c r="G95" s="6"/>
      <c r="H95" s="6"/>
      <c r="I95" s="6"/>
      <c r="J95" s="6"/>
    </row>
    <row r="96" spans="1:10" ht="12.7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91" t="s">
        <v>18</v>
      </c>
      <c r="B116" s="92"/>
      <c r="C116" s="92"/>
      <c r="D116" s="92"/>
      <c r="E116" s="92"/>
      <c r="F116" s="92"/>
      <c r="G116" s="92"/>
      <c r="H116" s="92"/>
      <c r="I116" s="92"/>
      <c r="J116" s="93"/>
    </row>
    <row r="117" spans="1:10" ht="12.75">
      <c r="A117" s="94" t="s">
        <v>19</v>
      </c>
      <c r="B117" s="95"/>
      <c r="C117" s="95"/>
      <c r="D117" s="96"/>
      <c r="E117" s="96"/>
      <c r="F117" s="96"/>
      <c r="G117" s="96"/>
      <c r="H117" s="96"/>
      <c r="I117" s="96"/>
      <c r="J117" s="97"/>
    </row>
    <row r="118" spans="1:10" ht="12.75">
      <c r="A118" s="98" t="s">
        <v>21</v>
      </c>
      <c r="B118" s="99"/>
      <c r="C118" s="99"/>
      <c r="D118" s="100"/>
      <c r="E118" s="100"/>
      <c r="F118" s="100"/>
      <c r="G118" s="100"/>
      <c r="H118" s="100"/>
      <c r="I118" s="100"/>
      <c r="J118" s="101"/>
    </row>
    <row r="119" spans="1:10" ht="12.75">
      <c r="A119" s="102" t="s">
        <v>20</v>
      </c>
      <c r="B119" s="103"/>
      <c r="C119" s="103"/>
      <c r="D119" s="104"/>
      <c r="E119" s="104"/>
      <c r="F119" s="104"/>
      <c r="G119" s="104"/>
      <c r="H119" s="104"/>
      <c r="I119" s="104"/>
      <c r="J119" s="105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6"/>
      <c r="B186" s="6"/>
      <c r="C186" s="6"/>
      <c r="D186" s="6"/>
      <c r="E186" s="6"/>
      <c r="F186" s="6"/>
      <c r="G186" s="6"/>
      <c r="H186" s="6"/>
      <c r="I186" s="6"/>
      <c r="J186" s="6"/>
    </row>
  </sheetData>
  <sheetProtection password="CCFE" sheet="1" objects="1" scenarios="1" selectLockedCells="1"/>
  <mergeCells count="47">
    <mergeCell ref="H5:I5"/>
    <mergeCell ref="H9:J9"/>
    <mergeCell ref="H13:J13"/>
    <mergeCell ref="B13:F13"/>
    <mergeCell ref="F29:H29"/>
    <mergeCell ref="G15:J15"/>
    <mergeCell ref="A29:C29"/>
    <mergeCell ref="G47:J47"/>
    <mergeCell ref="A69:J69"/>
    <mergeCell ref="A61:C61"/>
    <mergeCell ref="F61:H61"/>
    <mergeCell ref="B31:E31"/>
    <mergeCell ref="G31:J31"/>
    <mergeCell ref="A45:C45"/>
    <mergeCell ref="F45:H45"/>
    <mergeCell ref="A1:J1"/>
    <mergeCell ref="A75:J75"/>
    <mergeCell ref="A3:J3"/>
    <mergeCell ref="E10:J10"/>
    <mergeCell ref="C5:D5"/>
    <mergeCell ref="C8:I8"/>
    <mergeCell ref="C9:D9"/>
    <mergeCell ref="G6:J6"/>
    <mergeCell ref="C6:D6"/>
    <mergeCell ref="C7:I7"/>
    <mergeCell ref="A119:J119"/>
    <mergeCell ref="A118:J118"/>
    <mergeCell ref="A117:J117"/>
    <mergeCell ref="D91:I91"/>
    <mergeCell ref="D84:I84"/>
    <mergeCell ref="D90:I90"/>
    <mergeCell ref="C80:D80"/>
    <mergeCell ref="C81:D81"/>
    <mergeCell ref="H80:J80"/>
    <mergeCell ref="H81:J81"/>
    <mergeCell ref="A71:J71"/>
    <mergeCell ref="A116:J116"/>
    <mergeCell ref="D4:E4"/>
    <mergeCell ref="H4:I4"/>
    <mergeCell ref="A65:J65"/>
    <mergeCell ref="A77:J77"/>
    <mergeCell ref="C78:I78"/>
    <mergeCell ref="C79:I79"/>
    <mergeCell ref="A63:I63"/>
    <mergeCell ref="A11:J11"/>
    <mergeCell ref="B15:E15"/>
    <mergeCell ref="B47:E47"/>
  </mergeCells>
  <dataValidations count="20">
    <dataValidation allowBlank="1" prompt="Insira o CPF (somente números)" sqref="C82"/>
    <dataValidation allowBlank="1" showInputMessage="1" showErrorMessage="1" prompt="Insira o Nome ou Razão Social" sqref="C7"/>
    <dataValidation allowBlank="1" showInputMessage="1" showErrorMessage="1" prompt="Insira o endereço completo" sqref="C8"/>
    <dataValidation type="textLength" allowBlank="1" showInputMessage="1" showErrorMessage="1" prompt="Insira o telefone" error="Telefone inválido" sqref="C9">
      <formula1>8</formula1>
      <formula2>13</formula2>
    </dataValidation>
    <dataValidation allowBlank="1" showInputMessage="1" showErrorMessage="1" prompt="Insira o e-mail" sqref="H9"/>
    <dataValidation type="whole" allowBlank="1" showInputMessage="1" showErrorMessage="1" error="Valor inválido" sqref="I49:I60 D17:D28 I17:I28 D33:D44 I33:I44 D49:D60">
      <formula1>0</formula1>
      <formula2>10000</formula2>
    </dataValidation>
    <dataValidation type="whole" allowBlank="1" showInputMessage="1" showErrorMessage="1" prompt="ATENÇÃO: preencha este campo SOMENTE caso deseje parcelamento&#10;* Insira o número de parcelas (máx. 60 meses)" error="Nº de parcelas inválido (permitido de 2 a 60 parcelas)" sqref="A73:A74 C73:C74 B74">
      <formula1>2</formula1>
      <formula2>60</formula2>
    </dataValidation>
    <dataValidation allowBlank="1" showInputMessage="1" showErrorMessage="1" prompt="Insira o nome do Representante Legal" sqref="C78"/>
    <dataValidation allowBlank="1" showInputMessage="1" showErrorMessage="1" prompt="Insira o endereço do Representante Legal" sqref="C79"/>
    <dataValidation type="textLength" allowBlank="1" showInputMessage="1" showErrorMessage="1" prompt="Insira o telefone do Representante Legal" error="Telefone inválido" sqref="C80">
      <formula1>8</formula1>
      <formula2>13</formula2>
    </dataValidation>
    <dataValidation allowBlank="1" showInputMessage="1" showErrorMessage="1" prompt="Insira o e-mail do Representante Legal" sqref="H80"/>
    <dataValidation allowBlank="1" showInputMessage="1" showErrorMessage="1" prompt="Insira o cargo/função (Sócio-administrador, Procurador, etc)" sqref="H81:H82"/>
    <dataValidation allowBlank="1" prompt="Insira a Inscrição Municipal (somente números)" error="Inscrição Municipal inválida" sqref="E6"/>
    <dataValidation type="textLength" allowBlank="1" showInputMessage="1" showErrorMessage="1" prompt="CNPJ do Requerente, se Pessoa Jurídica&#10;(somente números)" error="CNPJ inválido" sqref="C5:D5">
      <formula1>3</formula1>
      <formula2>14</formula2>
    </dataValidation>
    <dataValidation type="textLength" allowBlank="1" showErrorMessage="1" prompt="CPF do Requerente, se Pessoa Física&#10;(somente números)" error="CPF inválido" sqref="H5:I5">
      <formula1>3</formula1>
      <formula2>11</formula2>
    </dataValidation>
    <dataValidation type="textLength" operator="equal" allowBlank="1" showInputMessage="1" showErrorMessage="1" prompt="Inscrição Municipal&#10;(somente números)" error="Inscrição Municipal inválida" sqref="C6:D6">
      <formula1>8</formula1>
    </dataValidation>
    <dataValidation type="textLength" allowBlank="1" showInputMessage="1" showErrorMessage="1" prompt="CPF do Representante Legal&#10;(somente números)" error="CPF inválido" sqref="C81:D81">
      <formula1>3</formula1>
      <formula2>11</formula2>
    </dataValidation>
    <dataValidation type="date" allowBlank="1" showInputMessage="1" showErrorMessage="1" prompt="Data da resposta do Processo SEI de Consulta Tributária" error="Data inválida" sqref="H4:I4">
      <formula1>42005</formula1>
      <formula2>46022</formula2>
    </dataValidation>
    <dataValidation type="textLength" allowBlank="1" showInputMessage="1" showErrorMessage="1" prompt="Nº Processo SEI de Consulta Tributária" error="Obrigatório número do Processo" sqref="D4:E4">
      <formula1>1</formula1>
      <formula2>20</formula2>
    </dataValidation>
    <dataValidation error="CNPJ inválido" sqref="C4"/>
  </dataValidations>
  <printOptions horizontalCentered="1"/>
  <pageMargins left="0.7086614173228347" right="0.7086614173228347" top="0.5511811023622047" bottom="0.7480314960629921" header="0.31496062992125984" footer="0.5118110236220472"/>
  <pageSetup fitToHeight="0" fitToWidth="1" horizontalDpi="600" verticalDpi="600" orientation="portrait" paperSize="9" scale="77" r:id="rId2"/>
  <headerFooter>
    <oddFooter>&amp;RPágina &amp;P de &amp;N</oddFooter>
  </headerFooter>
  <rowBreaks count="1" manualBreakCount="1"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zoomScaleSheetLayoutView="100" zoomScalePageLayoutView="0" workbookViewId="0" topLeftCell="A1">
      <selection activeCell="D4" sqref="D4:E4"/>
    </sheetView>
  </sheetViews>
  <sheetFormatPr defaultColWidth="9.140625" defaultRowHeight="15"/>
  <cols>
    <col min="1" max="1" width="5.7109375" style="1" customWidth="1"/>
    <col min="2" max="3" width="9.7109375" style="1" customWidth="1"/>
    <col min="4" max="4" width="12.7109375" style="1" customWidth="1"/>
    <col min="5" max="5" width="17.7109375" style="1" customWidth="1"/>
    <col min="6" max="6" width="5.7109375" style="1" customWidth="1"/>
    <col min="7" max="8" width="9.7109375" style="1" customWidth="1"/>
    <col min="9" max="9" width="12.7109375" style="1" customWidth="1"/>
    <col min="10" max="10" width="17.7109375" style="1" customWidth="1"/>
    <col min="11" max="11" width="10.7109375" style="1" customWidth="1"/>
    <col min="12" max="16384" width="9.140625" style="1" customWidth="1"/>
  </cols>
  <sheetData>
    <row r="1" spans="1:10" ht="56.25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</row>
    <row r="2" spans="5:9" ht="4.5" customHeight="1">
      <c r="E2" s="5"/>
      <c r="F2" s="5"/>
      <c r="G2" s="5"/>
      <c r="H2" s="5"/>
      <c r="I2" s="5"/>
    </row>
    <row r="3" spans="1:10" ht="12.75">
      <c r="A3" s="90" t="s">
        <v>58</v>
      </c>
      <c r="B3" s="90"/>
      <c r="C3" s="90"/>
      <c r="D3" s="90"/>
      <c r="E3" s="90"/>
      <c r="F3" s="90"/>
      <c r="G3" s="90"/>
      <c r="H3" s="90"/>
      <c r="I3" s="90"/>
      <c r="J3" s="90"/>
    </row>
    <row r="4" spans="1:9" ht="19.5" customHeight="1">
      <c r="A4" s="48" t="s">
        <v>56</v>
      </c>
      <c r="B4" s="31"/>
      <c r="C4" s="60"/>
      <c r="D4" s="117"/>
      <c r="E4" s="117"/>
      <c r="F4" s="24" t="s">
        <v>57</v>
      </c>
      <c r="H4" s="69"/>
      <c r="I4" s="69"/>
    </row>
    <row r="5" spans="1:9" ht="19.5" customHeight="1">
      <c r="A5" s="3" t="s">
        <v>16</v>
      </c>
      <c r="C5" s="65"/>
      <c r="D5" s="109"/>
      <c r="E5" s="2"/>
      <c r="F5" s="24" t="s">
        <v>15</v>
      </c>
      <c r="H5" s="106"/>
      <c r="I5" s="106"/>
    </row>
    <row r="6" spans="1:10" ht="19.5" customHeight="1">
      <c r="A6" s="4" t="s">
        <v>41</v>
      </c>
      <c r="C6" s="67"/>
      <c r="D6" s="67"/>
      <c r="E6" s="49"/>
      <c r="F6" s="55"/>
      <c r="G6" s="68"/>
      <c r="H6" s="68"/>
      <c r="I6" s="68"/>
      <c r="J6" s="68"/>
    </row>
    <row r="7" spans="1:9" ht="19.5" customHeight="1">
      <c r="A7" s="4" t="s">
        <v>6</v>
      </c>
      <c r="C7" s="70"/>
      <c r="D7" s="70"/>
      <c r="E7" s="70"/>
      <c r="F7" s="70"/>
      <c r="G7" s="70"/>
      <c r="H7" s="70"/>
      <c r="I7" s="70"/>
    </row>
    <row r="8" spans="1:9" ht="19.5" customHeight="1">
      <c r="A8" s="3" t="s">
        <v>3</v>
      </c>
      <c r="C8" s="71"/>
      <c r="D8" s="71"/>
      <c r="E8" s="71"/>
      <c r="F8" s="71"/>
      <c r="G8" s="71"/>
      <c r="H8" s="71"/>
      <c r="I8" s="71"/>
    </row>
    <row r="9" spans="1:10" ht="19.5" customHeight="1">
      <c r="A9" s="3" t="s">
        <v>4</v>
      </c>
      <c r="C9" s="71"/>
      <c r="D9" s="71"/>
      <c r="E9" s="2"/>
      <c r="F9" s="25" t="s">
        <v>5</v>
      </c>
      <c r="H9" s="70"/>
      <c r="I9" s="70"/>
      <c r="J9" s="70"/>
    </row>
    <row r="10" spans="1:10" ht="4.5" customHeight="1">
      <c r="A10" s="3"/>
      <c r="B10" s="3"/>
      <c r="C10" s="3"/>
      <c r="D10" s="2"/>
      <c r="E10" s="72"/>
      <c r="F10" s="72"/>
      <c r="G10" s="72"/>
      <c r="H10" s="72"/>
      <c r="I10" s="72"/>
      <c r="J10" s="72"/>
    </row>
    <row r="11" spans="1:10" s="31" customFormat="1" ht="12.75">
      <c r="A11" s="80" t="s">
        <v>7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s="33" customFormat="1" ht="4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s="31" customFormat="1" ht="12.75">
      <c r="A13" s="34" t="s">
        <v>1</v>
      </c>
      <c r="B13" s="115" t="s">
        <v>43</v>
      </c>
      <c r="C13" s="116"/>
      <c r="D13" s="116"/>
      <c r="E13" s="116"/>
      <c r="F13" s="116"/>
      <c r="G13" s="35" t="s">
        <v>46</v>
      </c>
      <c r="H13" s="112" t="s">
        <v>50</v>
      </c>
      <c r="I13" s="113"/>
      <c r="J13" s="114"/>
    </row>
    <row r="14" spans="1:10" s="31" customFormat="1" ht="4.5" customHeight="1">
      <c r="A14" s="36"/>
      <c r="B14" s="36"/>
      <c r="C14" s="36"/>
      <c r="D14" s="37"/>
      <c r="E14" s="36"/>
      <c r="F14" s="38"/>
      <c r="G14" s="38"/>
      <c r="H14" s="38"/>
      <c r="I14" s="36"/>
      <c r="J14" s="38"/>
    </row>
    <row r="15" spans="1:10" s="31" customFormat="1" ht="12.75">
      <c r="A15" s="39" t="s">
        <v>2</v>
      </c>
      <c r="B15" s="80">
        <f ca="1">YEAR(TODAY())-5</f>
        <v>2016</v>
      </c>
      <c r="C15" s="81"/>
      <c r="D15" s="81"/>
      <c r="E15" s="82"/>
      <c r="F15" s="39" t="s">
        <v>2</v>
      </c>
      <c r="G15" s="80">
        <f ca="1">YEAR(TODAY())-4</f>
        <v>2017</v>
      </c>
      <c r="H15" s="81"/>
      <c r="I15" s="81"/>
      <c r="J15" s="82"/>
    </row>
    <row r="16" spans="1:10" s="31" customFormat="1" ht="12.75">
      <c r="A16" s="40" t="s">
        <v>0</v>
      </c>
      <c r="B16" s="40" t="s">
        <v>47</v>
      </c>
      <c r="C16" s="40" t="s">
        <v>23</v>
      </c>
      <c r="D16" s="40" t="s">
        <v>44</v>
      </c>
      <c r="E16" s="40" t="s">
        <v>1</v>
      </c>
      <c r="F16" s="40" t="s">
        <v>0</v>
      </c>
      <c r="G16" s="40" t="s">
        <v>47</v>
      </c>
      <c r="H16" s="40" t="s">
        <v>23</v>
      </c>
      <c r="I16" s="40" t="s">
        <v>44</v>
      </c>
      <c r="J16" s="40" t="s">
        <v>1</v>
      </c>
    </row>
    <row r="17" spans="1:10" s="31" customFormat="1" ht="12.75">
      <c r="A17" s="41" t="s">
        <v>26</v>
      </c>
      <c r="B17" s="41" t="s">
        <v>45</v>
      </c>
      <c r="C17" s="42">
        <f>VLOOKUP(B15,'Valor UFM'!$A:$B,2,FALSE)</f>
        <v>3.6501</v>
      </c>
      <c r="D17" s="20"/>
      <c r="E17" s="43">
        <f>(LEFT(B17,2))*C17*D17</f>
        <v>0</v>
      </c>
      <c r="F17" s="41" t="s">
        <v>26</v>
      </c>
      <c r="G17" s="41" t="s">
        <v>45</v>
      </c>
      <c r="H17" s="42">
        <f>VLOOKUP(G15,'Valor UFM'!$A:$B,2,FALSE)</f>
        <v>3.9052</v>
      </c>
      <c r="I17" s="20"/>
      <c r="J17" s="43">
        <f>(LEFT(G17,2))*H17*I17</f>
        <v>0</v>
      </c>
    </row>
    <row r="18" spans="1:10" s="31" customFormat="1" ht="12.75">
      <c r="A18" s="41" t="s">
        <v>27</v>
      </c>
      <c r="B18" s="41" t="str">
        <f>B$17</f>
        <v>15 UFM</v>
      </c>
      <c r="C18" s="42">
        <f>C$17</f>
        <v>3.6501</v>
      </c>
      <c r="D18" s="20"/>
      <c r="E18" s="43">
        <f aca="true" t="shared" si="0" ref="E18:E28">(LEFT(B18,2))*C18*D18</f>
        <v>0</v>
      </c>
      <c r="F18" s="41" t="s">
        <v>27</v>
      </c>
      <c r="G18" s="41" t="str">
        <f>G$17</f>
        <v>15 UFM</v>
      </c>
      <c r="H18" s="42">
        <f>H$17</f>
        <v>3.9052</v>
      </c>
      <c r="I18" s="20"/>
      <c r="J18" s="43">
        <f aca="true" t="shared" si="1" ref="J18:J28">(LEFT(G18,2))*H18*I18</f>
        <v>0</v>
      </c>
    </row>
    <row r="19" spans="1:10" s="31" customFormat="1" ht="12.75">
      <c r="A19" s="41" t="s">
        <v>28</v>
      </c>
      <c r="B19" s="41" t="str">
        <f aca="true" t="shared" si="2" ref="B19:C28">B$17</f>
        <v>15 UFM</v>
      </c>
      <c r="C19" s="42">
        <f t="shared" si="2"/>
        <v>3.6501</v>
      </c>
      <c r="D19" s="20"/>
      <c r="E19" s="43">
        <f t="shared" si="0"/>
        <v>0</v>
      </c>
      <c r="F19" s="41" t="s">
        <v>28</v>
      </c>
      <c r="G19" s="41" t="str">
        <f aca="true" t="shared" si="3" ref="G19:H28">G$17</f>
        <v>15 UFM</v>
      </c>
      <c r="H19" s="42">
        <f t="shared" si="3"/>
        <v>3.9052</v>
      </c>
      <c r="I19" s="20"/>
      <c r="J19" s="43">
        <f t="shared" si="1"/>
        <v>0</v>
      </c>
    </row>
    <row r="20" spans="1:10" s="31" customFormat="1" ht="12.75">
      <c r="A20" s="41" t="s">
        <v>29</v>
      </c>
      <c r="B20" s="41" t="str">
        <f t="shared" si="2"/>
        <v>15 UFM</v>
      </c>
      <c r="C20" s="42">
        <f t="shared" si="2"/>
        <v>3.6501</v>
      </c>
      <c r="D20" s="20"/>
      <c r="E20" s="43">
        <f t="shared" si="0"/>
        <v>0</v>
      </c>
      <c r="F20" s="41" t="s">
        <v>29</v>
      </c>
      <c r="G20" s="41" t="str">
        <f t="shared" si="3"/>
        <v>15 UFM</v>
      </c>
      <c r="H20" s="42">
        <f t="shared" si="3"/>
        <v>3.9052</v>
      </c>
      <c r="I20" s="20"/>
      <c r="J20" s="43">
        <f t="shared" si="1"/>
        <v>0</v>
      </c>
    </row>
    <row r="21" spans="1:10" s="31" customFormat="1" ht="12.75">
      <c r="A21" s="41" t="s">
        <v>30</v>
      </c>
      <c r="B21" s="41" t="str">
        <f t="shared" si="2"/>
        <v>15 UFM</v>
      </c>
      <c r="C21" s="42">
        <f t="shared" si="2"/>
        <v>3.6501</v>
      </c>
      <c r="D21" s="20"/>
      <c r="E21" s="43">
        <f t="shared" si="0"/>
        <v>0</v>
      </c>
      <c r="F21" s="41" t="s">
        <v>30</v>
      </c>
      <c r="G21" s="41" t="str">
        <f t="shared" si="3"/>
        <v>15 UFM</v>
      </c>
      <c r="H21" s="42">
        <f t="shared" si="3"/>
        <v>3.9052</v>
      </c>
      <c r="I21" s="20"/>
      <c r="J21" s="43">
        <f t="shared" si="1"/>
        <v>0</v>
      </c>
    </row>
    <row r="22" spans="1:10" s="31" customFormat="1" ht="12.75">
      <c r="A22" s="41" t="s">
        <v>31</v>
      </c>
      <c r="B22" s="41" t="str">
        <f t="shared" si="2"/>
        <v>15 UFM</v>
      </c>
      <c r="C22" s="42">
        <f t="shared" si="2"/>
        <v>3.6501</v>
      </c>
      <c r="D22" s="20"/>
      <c r="E22" s="43">
        <f t="shared" si="0"/>
        <v>0</v>
      </c>
      <c r="F22" s="41" t="s">
        <v>31</v>
      </c>
      <c r="G22" s="41" t="str">
        <f t="shared" si="3"/>
        <v>15 UFM</v>
      </c>
      <c r="H22" s="42">
        <f t="shared" si="3"/>
        <v>3.9052</v>
      </c>
      <c r="I22" s="20"/>
      <c r="J22" s="43">
        <f t="shared" si="1"/>
        <v>0</v>
      </c>
    </row>
    <row r="23" spans="1:10" s="31" customFormat="1" ht="12.75">
      <c r="A23" s="41" t="s">
        <v>32</v>
      </c>
      <c r="B23" s="41" t="str">
        <f t="shared" si="2"/>
        <v>15 UFM</v>
      </c>
      <c r="C23" s="42">
        <f t="shared" si="2"/>
        <v>3.6501</v>
      </c>
      <c r="D23" s="20"/>
      <c r="E23" s="43">
        <f t="shared" si="0"/>
        <v>0</v>
      </c>
      <c r="F23" s="41" t="s">
        <v>32</v>
      </c>
      <c r="G23" s="41" t="str">
        <f t="shared" si="3"/>
        <v>15 UFM</v>
      </c>
      <c r="H23" s="42">
        <f t="shared" si="3"/>
        <v>3.9052</v>
      </c>
      <c r="I23" s="20"/>
      <c r="J23" s="43">
        <f t="shared" si="1"/>
        <v>0</v>
      </c>
    </row>
    <row r="24" spans="1:10" s="31" customFormat="1" ht="12.75">
      <c r="A24" s="41" t="s">
        <v>33</v>
      </c>
      <c r="B24" s="41" t="str">
        <f t="shared" si="2"/>
        <v>15 UFM</v>
      </c>
      <c r="C24" s="42">
        <f t="shared" si="2"/>
        <v>3.6501</v>
      </c>
      <c r="D24" s="20"/>
      <c r="E24" s="43">
        <f t="shared" si="0"/>
        <v>0</v>
      </c>
      <c r="F24" s="41" t="s">
        <v>33</v>
      </c>
      <c r="G24" s="41" t="str">
        <f t="shared" si="3"/>
        <v>15 UFM</v>
      </c>
      <c r="H24" s="42">
        <f t="shared" si="3"/>
        <v>3.9052</v>
      </c>
      <c r="I24" s="20"/>
      <c r="J24" s="43">
        <f t="shared" si="1"/>
        <v>0</v>
      </c>
    </row>
    <row r="25" spans="1:10" s="31" customFormat="1" ht="12.75">
      <c r="A25" s="41" t="s">
        <v>34</v>
      </c>
      <c r="B25" s="41" t="str">
        <f t="shared" si="2"/>
        <v>15 UFM</v>
      </c>
      <c r="C25" s="42">
        <f t="shared" si="2"/>
        <v>3.6501</v>
      </c>
      <c r="D25" s="20"/>
      <c r="E25" s="43">
        <f t="shared" si="0"/>
        <v>0</v>
      </c>
      <c r="F25" s="41" t="s">
        <v>34</v>
      </c>
      <c r="G25" s="41" t="str">
        <f t="shared" si="3"/>
        <v>15 UFM</v>
      </c>
      <c r="H25" s="42">
        <f t="shared" si="3"/>
        <v>3.9052</v>
      </c>
      <c r="I25" s="20"/>
      <c r="J25" s="43">
        <f t="shared" si="1"/>
        <v>0</v>
      </c>
    </row>
    <row r="26" spans="1:10" s="31" customFormat="1" ht="12.75">
      <c r="A26" s="41" t="s">
        <v>35</v>
      </c>
      <c r="B26" s="41" t="str">
        <f t="shared" si="2"/>
        <v>15 UFM</v>
      </c>
      <c r="C26" s="42">
        <f t="shared" si="2"/>
        <v>3.6501</v>
      </c>
      <c r="D26" s="20"/>
      <c r="E26" s="43">
        <f t="shared" si="0"/>
        <v>0</v>
      </c>
      <c r="F26" s="41" t="s">
        <v>35</v>
      </c>
      <c r="G26" s="41" t="str">
        <f t="shared" si="3"/>
        <v>15 UFM</v>
      </c>
      <c r="H26" s="42">
        <f t="shared" si="3"/>
        <v>3.9052</v>
      </c>
      <c r="I26" s="20"/>
      <c r="J26" s="43">
        <f t="shared" si="1"/>
        <v>0</v>
      </c>
    </row>
    <row r="27" spans="1:10" s="31" customFormat="1" ht="12.75">
      <c r="A27" s="41" t="s">
        <v>36</v>
      </c>
      <c r="B27" s="41" t="str">
        <f t="shared" si="2"/>
        <v>15 UFM</v>
      </c>
      <c r="C27" s="42">
        <f t="shared" si="2"/>
        <v>3.6501</v>
      </c>
      <c r="D27" s="20"/>
      <c r="E27" s="43">
        <f t="shared" si="0"/>
        <v>0</v>
      </c>
      <c r="F27" s="41" t="s">
        <v>36</v>
      </c>
      <c r="G27" s="41" t="str">
        <f t="shared" si="3"/>
        <v>15 UFM</v>
      </c>
      <c r="H27" s="42">
        <f t="shared" si="3"/>
        <v>3.9052</v>
      </c>
      <c r="I27" s="20"/>
      <c r="J27" s="43">
        <f t="shared" si="1"/>
        <v>0</v>
      </c>
    </row>
    <row r="28" spans="1:10" s="31" customFormat="1" ht="12.75">
      <c r="A28" s="41" t="s">
        <v>37</v>
      </c>
      <c r="B28" s="41" t="str">
        <f t="shared" si="2"/>
        <v>15 UFM</v>
      </c>
      <c r="C28" s="42">
        <f t="shared" si="2"/>
        <v>3.6501</v>
      </c>
      <c r="D28" s="20"/>
      <c r="E28" s="43">
        <f t="shared" si="0"/>
        <v>0</v>
      </c>
      <c r="F28" s="41" t="s">
        <v>37</v>
      </c>
      <c r="G28" s="41" t="str">
        <f t="shared" si="3"/>
        <v>15 UFM</v>
      </c>
      <c r="H28" s="42">
        <f t="shared" si="3"/>
        <v>3.9052</v>
      </c>
      <c r="I28" s="20"/>
      <c r="J28" s="43">
        <f t="shared" si="1"/>
        <v>0</v>
      </c>
    </row>
    <row r="29" spans="1:10" s="31" customFormat="1" ht="12.75">
      <c r="A29" s="80" t="s">
        <v>38</v>
      </c>
      <c r="B29" s="81"/>
      <c r="C29" s="82"/>
      <c r="D29" s="44" t="str">
        <f>IF(SUM(D17:D28)=0,"-",SUM(D17:D28))</f>
        <v>-</v>
      </c>
      <c r="E29" s="45">
        <f>SUM(E17:E28)</f>
        <v>0</v>
      </c>
      <c r="F29" s="80" t="s">
        <v>38</v>
      </c>
      <c r="G29" s="81"/>
      <c r="H29" s="82"/>
      <c r="I29" s="44" t="str">
        <f>IF(SUM(I17:I28)=0,"-",SUM(I17:I28))</f>
        <v>-</v>
      </c>
      <c r="J29" s="45">
        <f>SUM(J17:J28)</f>
        <v>0</v>
      </c>
    </row>
    <row r="30" spans="1:10" s="31" customFormat="1" ht="4.5" customHeight="1">
      <c r="A30" s="46"/>
      <c r="B30" s="46"/>
      <c r="C30" s="46"/>
      <c r="D30" s="47"/>
      <c r="E30" s="47"/>
      <c r="F30" s="47"/>
      <c r="G30" s="47"/>
      <c r="H30" s="47"/>
      <c r="I30" s="47"/>
      <c r="J30" s="47"/>
    </row>
    <row r="31" spans="1:10" s="31" customFormat="1" ht="12.75">
      <c r="A31" s="39" t="s">
        <v>2</v>
      </c>
      <c r="B31" s="80">
        <f ca="1">YEAR(TODAY())-3</f>
        <v>2018</v>
      </c>
      <c r="C31" s="81"/>
      <c r="D31" s="81"/>
      <c r="E31" s="82"/>
      <c r="F31" s="39" t="s">
        <v>2</v>
      </c>
      <c r="G31" s="80">
        <f ca="1">YEAR(TODAY())-2</f>
        <v>2019</v>
      </c>
      <c r="H31" s="81"/>
      <c r="I31" s="81"/>
      <c r="J31" s="82"/>
    </row>
    <row r="32" spans="1:10" s="31" customFormat="1" ht="12.75">
      <c r="A32" s="40" t="s">
        <v>0</v>
      </c>
      <c r="B32" s="40" t="s">
        <v>47</v>
      </c>
      <c r="C32" s="40" t="s">
        <v>23</v>
      </c>
      <c r="D32" s="40" t="s">
        <v>44</v>
      </c>
      <c r="E32" s="40" t="s">
        <v>1</v>
      </c>
      <c r="F32" s="40" t="s">
        <v>0</v>
      </c>
      <c r="G32" s="40" t="s">
        <v>47</v>
      </c>
      <c r="H32" s="40" t="s">
        <v>23</v>
      </c>
      <c r="I32" s="40" t="s">
        <v>44</v>
      </c>
      <c r="J32" s="40" t="s">
        <v>1</v>
      </c>
    </row>
    <row r="33" spans="1:10" s="31" customFormat="1" ht="12.75">
      <c r="A33" s="41" t="s">
        <v>26</v>
      </c>
      <c r="B33" s="41" t="s">
        <v>45</v>
      </c>
      <c r="C33" s="42">
        <f>VLOOKUP(B31,'Valor UFM'!$A:$B,2,FALSE)</f>
        <v>4.0145</v>
      </c>
      <c r="D33" s="20"/>
      <c r="E33" s="43">
        <f>(LEFT(B33,2))*C33*D33</f>
        <v>0</v>
      </c>
      <c r="F33" s="41" t="s">
        <v>26</v>
      </c>
      <c r="G33" s="41" t="s">
        <v>45</v>
      </c>
      <c r="H33" s="42">
        <f>VLOOKUP(G31,'Valor UFM'!$A:$B,2,FALSE)</f>
        <v>4.1771</v>
      </c>
      <c r="I33" s="20"/>
      <c r="J33" s="43">
        <f>(LEFT(G33,2))*H33*I33</f>
        <v>0</v>
      </c>
    </row>
    <row r="34" spans="1:10" s="31" customFormat="1" ht="12.75">
      <c r="A34" s="41" t="s">
        <v>27</v>
      </c>
      <c r="B34" s="41" t="str">
        <f>B$33</f>
        <v>15 UFM</v>
      </c>
      <c r="C34" s="42">
        <f>C$33</f>
        <v>4.0145</v>
      </c>
      <c r="D34" s="20"/>
      <c r="E34" s="43">
        <f aca="true" t="shared" si="4" ref="E34:E44">(LEFT(B34,2))*C34*D34</f>
        <v>0</v>
      </c>
      <c r="F34" s="41" t="s">
        <v>27</v>
      </c>
      <c r="G34" s="41" t="str">
        <f>G$33</f>
        <v>15 UFM</v>
      </c>
      <c r="H34" s="42">
        <f>H$33</f>
        <v>4.1771</v>
      </c>
      <c r="I34" s="20"/>
      <c r="J34" s="43">
        <f aca="true" t="shared" si="5" ref="J34:J44">(LEFT(G34,2))*H34*I34</f>
        <v>0</v>
      </c>
    </row>
    <row r="35" spans="1:10" s="31" customFormat="1" ht="12.75">
      <c r="A35" s="41" t="s">
        <v>28</v>
      </c>
      <c r="B35" s="41" t="str">
        <f aca="true" t="shared" si="6" ref="B35:C44">B$33</f>
        <v>15 UFM</v>
      </c>
      <c r="C35" s="42">
        <f t="shared" si="6"/>
        <v>4.0145</v>
      </c>
      <c r="D35" s="20"/>
      <c r="E35" s="43">
        <f t="shared" si="4"/>
        <v>0</v>
      </c>
      <c r="F35" s="41" t="s">
        <v>28</v>
      </c>
      <c r="G35" s="41" t="str">
        <f aca="true" t="shared" si="7" ref="G35:H44">G$33</f>
        <v>15 UFM</v>
      </c>
      <c r="H35" s="42">
        <f t="shared" si="7"/>
        <v>4.1771</v>
      </c>
      <c r="I35" s="20"/>
      <c r="J35" s="43">
        <f t="shared" si="5"/>
        <v>0</v>
      </c>
    </row>
    <row r="36" spans="1:10" s="31" customFormat="1" ht="12.75">
      <c r="A36" s="41" t="s">
        <v>29</v>
      </c>
      <c r="B36" s="41" t="str">
        <f t="shared" si="6"/>
        <v>15 UFM</v>
      </c>
      <c r="C36" s="42">
        <f t="shared" si="6"/>
        <v>4.0145</v>
      </c>
      <c r="D36" s="20"/>
      <c r="E36" s="43">
        <f t="shared" si="4"/>
        <v>0</v>
      </c>
      <c r="F36" s="41" t="s">
        <v>29</v>
      </c>
      <c r="G36" s="41" t="str">
        <f t="shared" si="7"/>
        <v>15 UFM</v>
      </c>
      <c r="H36" s="42">
        <f t="shared" si="7"/>
        <v>4.1771</v>
      </c>
      <c r="I36" s="20"/>
      <c r="J36" s="43">
        <f t="shared" si="5"/>
        <v>0</v>
      </c>
    </row>
    <row r="37" spans="1:10" s="31" customFormat="1" ht="12.75">
      <c r="A37" s="41" t="s">
        <v>30</v>
      </c>
      <c r="B37" s="41" t="str">
        <f t="shared" si="6"/>
        <v>15 UFM</v>
      </c>
      <c r="C37" s="42">
        <f t="shared" si="6"/>
        <v>4.0145</v>
      </c>
      <c r="D37" s="20"/>
      <c r="E37" s="43">
        <f t="shared" si="4"/>
        <v>0</v>
      </c>
      <c r="F37" s="41" t="s">
        <v>30</v>
      </c>
      <c r="G37" s="41" t="str">
        <f t="shared" si="7"/>
        <v>15 UFM</v>
      </c>
      <c r="H37" s="42">
        <f t="shared" si="7"/>
        <v>4.1771</v>
      </c>
      <c r="I37" s="20"/>
      <c r="J37" s="43">
        <f t="shared" si="5"/>
        <v>0</v>
      </c>
    </row>
    <row r="38" spans="1:10" s="31" customFormat="1" ht="12.75">
      <c r="A38" s="41" t="s">
        <v>31</v>
      </c>
      <c r="B38" s="41" t="str">
        <f t="shared" si="6"/>
        <v>15 UFM</v>
      </c>
      <c r="C38" s="42">
        <f t="shared" si="6"/>
        <v>4.0145</v>
      </c>
      <c r="D38" s="20"/>
      <c r="E38" s="43">
        <f t="shared" si="4"/>
        <v>0</v>
      </c>
      <c r="F38" s="41" t="s">
        <v>31</v>
      </c>
      <c r="G38" s="41" t="str">
        <f t="shared" si="7"/>
        <v>15 UFM</v>
      </c>
      <c r="H38" s="42">
        <f t="shared" si="7"/>
        <v>4.1771</v>
      </c>
      <c r="I38" s="20"/>
      <c r="J38" s="43">
        <f t="shared" si="5"/>
        <v>0</v>
      </c>
    </row>
    <row r="39" spans="1:10" s="31" customFormat="1" ht="12.75">
      <c r="A39" s="41" t="s">
        <v>32</v>
      </c>
      <c r="B39" s="41" t="str">
        <f t="shared" si="6"/>
        <v>15 UFM</v>
      </c>
      <c r="C39" s="42">
        <f t="shared" si="6"/>
        <v>4.0145</v>
      </c>
      <c r="D39" s="20"/>
      <c r="E39" s="43">
        <f t="shared" si="4"/>
        <v>0</v>
      </c>
      <c r="F39" s="41" t="s">
        <v>32</v>
      </c>
      <c r="G39" s="41" t="str">
        <f t="shared" si="7"/>
        <v>15 UFM</v>
      </c>
      <c r="H39" s="42">
        <f t="shared" si="7"/>
        <v>4.1771</v>
      </c>
      <c r="I39" s="20"/>
      <c r="J39" s="43">
        <f t="shared" si="5"/>
        <v>0</v>
      </c>
    </row>
    <row r="40" spans="1:10" s="31" customFormat="1" ht="12.75">
      <c r="A40" s="41" t="s">
        <v>33</v>
      </c>
      <c r="B40" s="41" t="str">
        <f t="shared" si="6"/>
        <v>15 UFM</v>
      </c>
      <c r="C40" s="42">
        <f t="shared" si="6"/>
        <v>4.0145</v>
      </c>
      <c r="D40" s="20"/>
      <c r="E40" s="43">
        <f t="shared" si="4"/>
        <v>0</v>
      </c>
      <c r="F40" s="41" t="s">
        <v>33</v>
      </c>
      <c r="G40" s="41" t="str">
        <f t="shared" si="7"/>
        <v>15 UFM</v>
      </c>
      <c r="H40" s="42">
        <f t="shared" si="7"/>
        <v>4.1771</v>
      </c>
      <c r="I40" s="20"/>
      <c r="J40" s="43">
        <f t="shared" si="5"/>
        <v>0</v>
      </c>
    </row>
    <row r="41" spans="1:10" s="31" customFormat="1" ht="12.75">
      <c r="A41" s="41" t="s">
        <v>34</v>
      </c>
      <c r="B41" s="41" t="str">
        <f t="shared" si="6"/>
        <v>15 UFM</v>
      </c>
      <c r="C41" s="42">
        <f t="shared" si="6"/>
        <v>4.0145</v>
      </c>
      <c r="D41" s="20"/>
      <c r="E41" s="43">
        <f t="shared" si="4"/>
        <v>0</v>
      </c>
      <c r="F41" s="41" t="s">
        <v>34</v>
      </c>
      <c r="G41" s="41" t="str">
        <f t="shared" si="7"/>
        <v>15 UFM</v>
      </c>
      <c r="H41" s="42">
        <f t="shared" si="7"/>
        <v>4.1771</v>
      </c>
      <c r="I41" s="20"/>
      <c r="J41" s="43">
        <f t="shared" si="5"/>
        <v>0</v>
      </c>
    </row>
    <row r="42" spans="1:10" s="31" customFormat="1" ht="12.75">
      <c r="A42" s="41" t="s">
        <v>35</v>
      </c>
      <c r="B42" s="41" t="str">
        <f t="shared" si="6"/>
        <v>15 UFM</v>
      </c>
      <c r="C42" s="42">
        <f t="shared" si="6"/>
        <v>4.0145</v>
      </c>
      <c r="D42" s="20"/>
      <c r="E42" s="43">
        <f t="shared" si="4"/>
        <v>0</v>
      </c>
      <c r="F42" s="41" t="s">
        <v>35</v>
      </c>
      <c r="G42" s="41" t="str">
        <f t="shared" si="7"/>
        <v>15 UFM</v>
      </c>
      <c r="H42" s="42">
        <f t="shared" si="7"/>
        <v>4.1771</v>
      </c>
      <c r="I42" s="20"/>
      <c r="J42" s="43">
        <f t="shared" si="5"/>
        <v>0</v>
      </c>
    </row>
    <row r="43" spans="1:10" s="31" customFormat="1" ht="12.75">
      <c r="A43" s="41" t="s">
        <v>36</v>
      </c>
      <c r="B43" s="41" t="str">
        <f t="shared" si="6"/>
        <v>15 UFM</v>
      </c>
      <c r="C43" s="42">
        <f t="shared" si="6"/>
        <v>4.0145</v>
      </c>
      <c r="D43" s="20"/>
      <c r="E43" s="43">
        <f t="shared" si="4"/>
        <v>0</v>
      </c>
      <c r="F43" s="41" t="s">
        <v>36</v>
      </c>
      <c r="G43" s="41" t="str">
        <f t="shared" si="7"/>
        <v>15 UFM</v>
      </c>
      <c r="H43" s="42">
        <f t="shared" si="7"/>
        <v>4.1771</v>
      </c>
      <c r="I43" s="20"/>
      <c r="J43" s="43">
        <f t="shared" si="5"/>
        <v>0</v>
      </c>
    </row>
    <row r="44" spans="1:10" s="31" customFormat="1" ht="12.75">
      <c r="A44" s="41" t="s">
        <v>37</v>
      </c>
      <c r="B44" s="41" t="str">
        <f t="shared" si="6"/>
        <v>15 UFM</v>
      </c>
      <c r="C44" s="42">
        <f t="shared" si="6"/>
        <v>4.0145</v>
      </c>
      <c r="D44" s="20"/>
      <c r="E44" s="43">
        <f t="shared" si="4"/>
        <v>0</v>
      </c>
      <c r="F44" s="41" t="s">
        <v>37</v>
      </c>
      <c r="G44" s="41" t="str">
        <f t="shared" si="7"/>
        <v>15 UFM</v>
      </c>
      <c r="H44" s="42">
        <f t="shared" si="7"/>
        <v>4.1771</v>
      </c>
      <c r="I44" s="20"/>
      <c r="J44" s="43">
        <f t="shared" si="5"/>
        <v>0</v>
      </c>
    </row>
    <row r="45" spans="1:10" s="31" customFormat="1" ht="12.75">
      <c r="A45" s="80" t="s">
        <v>38</v>
      </c>
      <c r="B45" s="81"/>
      <c r="C45" s="82"/>
      <c r="D45" s="44" t="str">
        <f>IF(SUM(D33:D44)=0,"-",SUM(D33:D44))</f>
        <v>-</v>
      </c>
      <c r="E45" s="45">
        <f>SUM(E33:E44)</f>
        <v>0</v>
      </c>
      <c r="F45" s="80" t="s">
        <v>38</v>
      </c>
      <c r="G45" s="81"/>
      <c r="H45" s="82"/>
      <c r="I45" s="44" t="str">
        <f>IF(SUM(I33:I44)=0,"-",SUM(I33:I44))</f>
        <v>-</v>
      </c>
      <c r="J45" s="45">
        <f>SUM(J33:J44)</f>
        <v>0</v>
      </c>
    </row>
    <row r="46" spans="1:10" s="31" customFormat="1" ht="4.5" customHeight="1">
      <c r="A46" s="46"/>
      <c r="B46" s="46"/>
      <c r="C46" s="46"/>
      <c r="D46" s="47"/>
      <c r="E46" s="47"/>
      <c r="F46" s="47"/>
      <c r="G46" s="47"/>
      <c r="H46" s="47"/>
      <c r="I46" s="47"/>
      <c r="J46" s="47"/>
    </row>
    <row r="47" spans="1:10" s="31" customFormat="1" ht="12.75">
      <c r="A47" s="39" t="s">
        <v>2</v>
      </c>
      <c r="B47" s="80">
        <f ca="1">YEAR(TODAY())-1</f>
        <v>2020</v>
      </c>
      <c r="C47" s="81"/>
      <c r="D47" s="81"/>
      <c r="E47" s="82"/>
      <c r="F47" s="39" t="s">
        <v>2</v>
      </c>
      <c r="G47" s="80">
        <f ca="1">YEAR(TODAY())</f>
        <v>2021</v>
      </c>
      <c r="H47" s="81"/>
      <c r="I47" s="81"/>
      <c r="J47" s="82"/>
    </row>
    <row r="48" spans="1:10" s="31" customFormat="1" ht="12.75">
      <c r="A48" s="40" t="s">
        <v>0</v>
      </c>
      <c r="B48" s="40" t="s">
        <v>47</v>
      </c>
      <c r="C48" s="40" t="s">
        <v>23</v>
      </c>
      <c r="D48" s="40" t="s">
        <v>44</v>
      </c>
      <c r="E48" s="40" t="s">
        <v>1</v>
      </c>
      <c r="F48" s="40" t="s">
        <v>0</v>
      </c>
      <c r="G48" s="40" t="s">
        <v>47</v>
      </c>
      <c r="H48" s="40" t="s">
        <v>23</v>
      </c>
      <c r="I48" s="40" t="s">
        <v>44</v>
      </c>
      <c r="J48" s="40" t="s">
        <v>1</v>
      </c>
    </row>
    <row r="49" spans="1:10" s="31" customFormat="1" ht="12.75">
      <c r="A49" s="41" t="s">
        <v>26</v>
      </c>
      <c r="B49" s="41" t="s">
        <v>45</v>
      </c>
      <c r="C49" s="42">
        <f>VLOOKUP(B47,'Valor UFM'!$A:$B,2,FALSE)</f>
        <v>4.292</v>
      </c>
      <c r="D49" s="20"/>
      <c r="E49" s="43">
        <f>(LEFT(B49,2))*C49*D49</f>
        <v>0</v>
      </c>
      <c r="F49" s="41" t="s">
        <v>26</v>
      </c>
      <c r="G49" s="41" t="s">
        <v>45</v>
      </c>
      <c r="H49" s="42">
        <f>VLOOKUP(G47,'Valor UFM'!$A:$B,2,FALSE)</f>
        <v>4.4602</v>
      </c>
      <c r="I49" s="20"/>
      <c r="J49" s="43">
        <f>(LEFT(G49,2))*H49*I49</f>
        <v>0</v>
      </c>
    </row>
    <row r="50" spans="1:10" s="31" customFormat="1" ht="12.75">
      <c r="A50" s="41" t="s">
        <v>27</v>
      </c>
      <c r="B50" s="41" t="str">
        <f>B$49</f>
        <v>15 UFM</v>
      </c>
      <c r="C50" s="42">
        <f>C$49</f>
        <v>4.292</v>
      </c>
      <c r="D50" s="20"/>
      <c r="E50" s="43">
        <f aca="true" t="shared" si="8" ref="E50:E60">(LEFT(B50,2))*C50*D50</f>
        <v>0</v>
      </c>
      <c r="F50" s="41" t="s">
        <v>27</v>
      </c>
      <c r="G50" s="41" t="str">
        <f>G$49</f>
        <v>15 UFM</v>
      </c>
      <c r="H50" s="42">
        <f>H$49</f>
        <v>4.4602</v>
      </c>
      <c r="I50" s="20"/>
      <c r="J50" s="43">
        <f aca="true" t="shared" si="9" ref="J50:J60">(LEFT(G50,2))*H50*I50</f>
        <v>0</v>
      </c>
    </row>
    <row r="51" spans="1:10" s="31" customFormat="1" ht="12.75">
      <c r="A51" s="41" t="s">
        <v>28</v>
      </c>
      <c r="B51" s="41" t="str">
        <f aca="true" t="shared" si="10" ref="B51:C60">B$49</f>
        <v>15 UFM</v>
      </c>
      <c r="C51" s="42">
        <f t="shared" si="10"/>
        <v>4.292</v>
      </c>
      <c r="D51" s="20"/>
      <c r="E51" s="43">
        <f t="shared" si="8"/>
        <v>0</v>
      </c>
      <c r="F51" s="41" t="s">
        <v>28</v>
      </c>
      <c r="G51" s="41" t="str">
        <f aca="true" t="shared" si="11" ref="G51:H60">G$49</f>
        <v>15 UFM</v>
      </c>
      <c r="H51" s="42">
        <f t="shared" si="11"/>
        <v>4.4602</v>
      </c>
      <c r="I51" s="20"/>
      <c r="J51" s="43">
        <f t="shared" si="9"/>
        <v>0</v>
      </c>
    </row>
    <row r="52" spans="1:10" s="31" customFormat="1" ht="12.75">
      <c r="A52" s="41" t="s">
        <v>29</v>
      </c>
      <c r="B52" s="41" t="str">
        <f t="shared" si="10"/>
        <v>15 UFM</v>
      </c>
      <c r="C52" s="42">
        <f t="shared" si="10"/>
        <v>4.292</v>
      </c>
      <c r="D52" s="20"/>
      <c r="E52" s="43">
        <f t="shared" si="8"/>
        <v>0</v>
      </c>
      <c r="F52" s="41" t="s">
        <v>29</v>
      </c>
      <c r="G52" s="41" t="str">
        <f t="shared" si="11"/>
        <v>15 UFM</v>
      </c>
      <c r="H52" s="42">
        <f t="shared" si="11"/>
        <v>4.4602</v>
      </c>
      <c r="I52" s="20"/>
      <c r="J52" s="43">
        <f t="shared" si="9"/>
        <v>0</v>
      </c>
    </row>
    <row r="53" spans="1:10" s="31" customFormat="1" ht="12.75">
      <c r="A53" s="41" t="s">
        <v>30</v>
      </c>
      <c r="B53" s="41" t="str">
        <f t="shared" si="10"/>
        <v>15 UFM</v>
      </c>
      <c r="C53" s="42">
        <f t="shared" si="10"/>
        <v>4.292</v>
      </c>
      <c r="D53" s="20"/>
      <c r="E53" s="43">
        <f t="shared" si="8"/>
        <v>0</v>
      </c>
      <c r="F53" s="41" t="s">
        <v>30</v>
      </c>
      <c r="G53" s="41" t="str">
        <f t="shared" si="11"/>
        <v>15 UFM</v>
      </c>
      <c r="H53" s="42">
        <f t="shared" si="11"/>
        <v>4.4602</v>
      </c>
      <c r="I53" s="20"/>
      <c r="J53" s="43">
        <f t="shared" si="9"/>
        <v>0</v>
      </c>
    </row>
    <row r="54" spans="1:10" s="31" customFormat="1" ht="12.75">
      <c r="A54" s="41" t="s">
        <v>31</v>
      </c>
      <c r="B54" s="41" t="str">
        <f t="shared" si="10"/>
        <v>15 UFM</v>
      </c>
      <c r="C54" s="42">
        <f t="shared" si="10"/>
        <v>4.292</v>
      </c>
      <c r="D54" s="20"/>
      <c r="E54" s="43">
        <f t="shared" si="8"/>
        <v>0</v>
      </c>
      <c r="F54" s="41" t="s">
        <v>31</v>
      </c>
      <c r="G54" s="41" t="str">
        <f t="shared" si="11"/>
        <v>15 UFM</v>
      </c>
      <c r="H54" s="42">
        <f t="shared" si="11"/>
        <v>4.4602</v>
      </c>
      <c r="I54" s="20"/>
      <c r="J54" s="43">
        <f t="shared" si="9"/>
        <v>0</v>
      </c>
    </row>
    <row r="55" spans="1:10" s="31" customFormat="1" ht="12.75">
      <c r="A55" s="41" t="s">
        <v>32</v>
      </c>
      <c r="B55" s="41" t="str">
        <f t="shared" si="10"/>
        <v>15 UFM</v>
      </c>
      <c r="C55" s="42">
        <f t="shared" si="10"/>
        <v>4.292</v>
      </c>
      <c r="D55" s="20"/>
      <c r="E55" s="43">
        <f t="shared" si="8"/>
        <v>0</v>
      </c>
      <c r="F55" s="41" t="s">
        <v>32</v>
      </c>
      <c r="G55" s="41" t="str">
        <f t="shared" si="11"/>
        <v>15 UFM</v>
      </c>
      <c r="H55" s="42">
        <f t="shared" si="11"/>
        <v>4.4602</v>
      </c>
      <c r="I55" s="20"/>
      <c r="J55" s="43">
        <f t="shared" si="9"/>
        <v>0</v>
      </c>
    </row>
    <row r="56" spans="1:10" s="31" customFormat="1" ht="12.75">
      <c r="A56" s="41" t="s">
        <v>33</v>
      </c>
      <c r="B56" s="41" t="str">
        <f t="shared" si="10"/>
        <v>15 UFM</v>
      </c>
      <c r="C56" s="42">
        <f t="shared" si="10"/>
        <v>4.292</v>
      </c>
      <c r="D56" s="20"/>
      <c r="E56" s="43">
        <f t="shared" si="8"/>
        <v>0</v>
      </c>
      <c r="F56" s="41" t="s">
        <v>33</v>
      </c>
      <c r="G56" s="41" t="str">
        <f t="shared" si="11"/>
        <v>15 UFM</v>
      </c>
      <c r="H56" s="42">
        <f t="shared" si="11"/>
        <v>4.4602</v>
      </c>
      <c r="I56" s="20"/>
      <c r="J56" s="43">
        <f t="shared" si="9"/>
        <v>0</v>
      </c>
    </row>
    <row r="57" spans="1:10" s="31" customFormat="1" ht="12.75">
      <c r="A57" s="41" t="s">
        <v>34</v>
      </c>
      <c r="B57" s="41" t="str">
        <f t="shared" si="10"/>
        <v>15 UFM</v>
      </c>
      <c r="C57" s="42">
        <f t="shared" si="10"/>
        <v>4.292</v>
      </c>
      <c r="D57" s="20"/>
      <c r="E57" s="43">
        <f t="shared" si="8"/>
        <v>0</v>
      </c>
      <c r="F57" s="41" t="s">
        <v>34</v>
      </c>
      <c r="G57" s="41" t="str">
        <f t="shared" si="11"/>
        <v>15 UFM</v>
      </c>
      <c r="H57" s="42">
        <f t="shared" si="11"/>
        <v>4.4602</v>
      </c>
      <c r="I57" s="20"/>
      <c r="J57" s="43">
        <f t="shared" si="9"/>
        <v>0</v>
      </c>
    </row>
    <row r="58" spans="1:10" s="31" customFormat="1" ht="12.75">
      <c r="A58" s="41" t="s">
        <v>35</v>
      </c>
      <c r="B58" s="41" t="str">
        <f t="shared" si="10"/>
        <v>15 UFM</v>
      </c>
      <c r="C58" s="42">
        <f t="shared" si="10"/>
        <v>4.292</v>
      </c>
      <c r="D58" s="20"/>
      <c r="E58" s="43">
        <f t="shared" si="8"/>
        <v>0</v>
      </c>
      <c r="F58" s="41" t="s">
        <v>35</v>
      </c>
      <c r="G58" s="41" t="str">
        <f t="shared" si="11"/>
        <v>15 UFM</v>
      </c>
      <c r="H58" s="42">
        <f t="shared" si="11"/>
        <v>4.4602</v>
      </c>
      <c r="I58" s="20"/>
      <c r="J58" s="43">
        <f t="shared" si="9"/>
        <v>0</v>
      </c>
    </row>
    <row r="59" spans="1:10" s="31" customFormat="1" ht="12.75">
      <c r="A59" s="41" t="s">
        <v>36</v>
      </c>
      <c r="B59" s="41" t="str">
        <f t="shared" si="10"/>
        <v>15 UFM</v>
      </c>
      <c r="C59" s="42">
        <f t="shared" si="10"/>
        <v>4.292</v>
      </c>
      <c r="D59" s="20"/>
      <c r="E59" s="43">
        <f t="shared" si="8"/>
        <v>0</v>
      </c>
      <c r="F59" s="41" t="s">
        <v>36</v>
      </c>
      <c r="G59" s="41" t="str">
        <f t="shared" si="11"/>
        <v>15 UFM</v>
      </c>
      <c r="H59" s="42">
        <f t="shared" si="11"/>
        <v>4.4602</v>
      </c>
      <c r="I59" s="20"/>
      <c r="J59" s="43">
        <f t="shared" si="9"/>
        <v>0</v>
      </c>
    </row>
    <row r="60" spans="1:10" s="31" customFormat="1" ht="12.75">
      <c r="A60" s="41" t="s">
        <v>37</v>
      </c>
      <c r="B60" s="41" t="str">
        <f t="shared" si="10"/>
        <v>15 UFM</v>
      </c>
      <c r="C60" s="42">
        <f t="shared" si="10"/>
        <v>4.292</v>
      </c>
      <c r="D60" s="20"/>
      <c r="E60" s="43">
        <f t="shared" si="8"/>
        <v>0</v>
      </c>
      <c r="F60" s="41" t="s">
        <v>37</v>
      </c>
      <c r="G60" s="41" t="str">
        <f t="shared" si="11"/>
        <v>15 UFM</v>
      </c>
      <c r="H60" s="42">
        <f t="shared" si="11"/>
        <v>4.4602</v>
      </c>
      <c r="I60" s="20"/>
      <c r="J60" s="43">
        <f t="shared" si="9"/>
        <v>0</v>
      </c>
    </row>
    <row r="61" spans="1:10" s="31" customFormat="1" ht="12.75">
      <c r="A61" s="80" t="s">
        <v>38</v>
      </c>
      <c r="B61" s="81"/>
      <c r="C61" s="82"/>
      <c r="D61" s="44" t="str">
        <f>IF(SUM(D49:D60)=0,"-",SUM(D49:D60))</f>
        <v>-</v>
      </c>
      <c r="E61" s="45">
        <f>SUM(E49:E60)</f>
        <v>0</v>
      </c>
      <c r="F61" s="80" t="s">
        <v>38</v>
      </c>
      <c r="G61" s="81"/>
      <c r="H61" s="82"/>
      <c r="I61" s="44" t="str">
        <f>IF(SUM(I49:I60)=0,"-",SUM(I49:I60))</f>
        <v>-</v>
      </c>
      <c r="J61" s="45">
        <f>SUM(J49:J60)</f>
        <v>0</v>
      </c>
    </row>
    <row r="62" spans="1:10" ht="4.5" customHeight="1">
      <c r="A62" s="8"/>
      <c r="B62" s="8"/>
      <c r="C62" s="8"/>
      <c r="D62" s="6"/>
      <c r="E62" s="6"/>
      <c r="F62" s="6"/>
      <c r="G62" s="6"/>
      <c r="H62" s="6"/>
      <c r="I62" s="6"/>
      <c r="J62" s="6"/>
    </row>
    <row r="63" spans="1:10" ht="12.75" customHeight="1">
      <c r="A63" s="86" t="s">
        <v>8</v>
      </c>
      <c r="B63" s="86"/>
      <c r="C63" s="86"/>
      <c r="D63" s="86"/>
      <c r="E63" s="86"/>
      <c r="F63" s="86"/>
      <c r="G63" s="86"/>
      <c r="H63" s="86"/>
      <c r="I63" s="86"/>
      <c r="J63" s="9">
        <f>SUM(E29,J29,E45,J45,E61,J61)</f>
        <v>0</v>
      </c>
    </row>
    <row r="64" spans="1:10" ht="4.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2" t="s">
        <v>55</v>
      </c>
      <c r="B65" s="63"/>
      <c r="C65" s="63"/>
      <c r="D65" s="63"/>
      <c r="E65" s="63"/>
      <c r="F65" s="63"/>
      <c r="G65" s="63"/>
      <c r="H65" s="63"/>
      <c r="I65" s="63"/>
      <c r="J65" s="64"/>
    </row>
    <row r="66" spans="1:10" ht="4.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s="12" customFormat="1" ht="15">
      <c r="A67" s="11" t="s">
        <v>59</v>
      </c>
      <c r="B67" s="13"/>
      <c r="C67" s="13"/>
      <c r="D67" s="13"/>
      <c r="E67" s="13"/>
      <c r="F67" s="13"/>
      <c r="G67" s="13"/>
      <c r="H67" s="13"/>
      <c r="I67" s="13"/>
      <c r="J67" s="14">
        <f>J63</f>
        <v>0</v>
      </c>
    </row>
    <row r="68" spans="1:10" ht="4.5" customHeight="1">
      <c r="A68" s="7"/>
      <c r="B68" s="7"/>
      <c r="C68" s="7"/>
      <c r="D68" s="7"/>
      <c r="E68" s="7"/>
      <c r="F68" s="7"/>
      <c r="G68" s="7"/>
      <c r="H68" s="7"/>
      <c r="I68" s="7"/>
      <c r="J68" s="10"/>
    </row>
    <row r="69" spans="1:10" ht="60" customHeight="1">
      <c r="A69" s="88" t="s">
        <v>60</v>
      </c>
      <c r="B69" s="88"/>
      <c r="C69" s="88"/>
      <c r="D69" s="88"/>
      <c r="E69" s="88"/>
      <c r="F69" s="88"/>
      <c r="G69" s="88"/>
      <c r="H69" s="88"/>
      <c r="I69" s="88"/>
      <c r="J69" s="88"/>
    </row>
    <row r="70" spans="1:10" ht="4.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2" t="s">
        <v>9</v>
      </c>
      <c r="B71" s="63"/>
      <c r="C71" s="63"/>
      <c r="D71" s="63"/>
      <c r="E71" s="63"/>
      <c r="F71" s="63"/>
      <c r="G71" s="63"/>
      <c r="H71" s="63"/>
      <c r="I71" s="63"/>
      <c r="J71" s="64"/>
    </row>
    <row r="72" spans="1:10" ht="4.5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s="31" customFormat="1" ht="19.5" customHeight="1">
      <c r="A73" s="19"/>
      <c r="B73" s="51" t="s">
        <v>17</v>
      </c>
      <c r="C73" s="50"/>
      <c r="E73" s="52"/>
      <c r="F73" s="53"/>
      <c r="G73" s="53"/>
      <c r="H73" s="53"/>
      <c r="I73" s="54"/>
      <c r="J73" s="54"/>
    </row>
    <row r="74" spans="1:10" s="31" customFormat="1" ht="4.5" customHeight="1">
      <c r="A74" s="50"/>
      <c r="B74" s="50"/>
      <c r="C74" s="50"/>
      <c r="D74" s="51"/>
      <c r="E74" s="52"/>
      <c r="F74" s="53"/>
      <c r="G74" s="53"/>
      <c r="H74" s="53"/>
      <c r="I74" s="54"/>
      <c r="J74" s="54"/>
    </row>
    <row r="75" spans="1:10" s="2" customFormat="1" ht="39.75" customHeight="1">
      <c r="A75" s="89" t="s">
        <v>13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4.5" customHeight="1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90" t="s">
        <v>10</v>
      </c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9.5" customHeight="1">
      <c r="A78" s="4" t="s">
        <v>6</v>
      </c>
      <c r="B78" s="4"/>
      <c r="C78" s="70"/>
      <c r="D78" s="70"/>
      <c r="E78" s="70"/>
      <c r="F78" s="70"/>
      <c r="G78" s="70"/>
      <c r="H78" s="70"/>
      <c r="I78" s="70"/>
      <c r="J78" s="2"/>
    </row>
    <row r="79" spans="1:9" ht="19.5" customHeight="1">
      <c r="A79" s="3" t="s">
        <v>3</v>
      </c>
      <c r="B79" s="3"/>
      <c r="C79" s="71"/>
      <c r="D79" s="71"/>
      <c r="E79" s="71"/>
      <c r="F79" s="71"/>
      <c r="G79" s="71"/>
      <c r="H79" s="71"/>
      <c r="I79" s="71"/>
    </row>
    <row r="80" spans="1:10" ht="19.5" customHeight="1">
      <c r="A80" s="3" t="s">
        <v>4</v>
      </c>
      <c r="B80" s="3"/>
      <c r="C80" s="71"/>
      <c r="D80" s="71"/>
      <c r="E80" s="2"/>
      <c r="F80" s="4" t="s">
        <v>5</v>
      </c>
      <c r="G80" s="4"/>
      <c r="H80" s="70"/>
      <c r="I80" s="70"/>
      <c r="J80" s="70"/>
    </row>
    <row r="81" spans="1:10" ht="19.5" customHeight="1">
      <c r="A81" s="3" t="s">
        <v>11</v>
      </c>
      <c r="B81" s="3"/>
      <c r="C81" s="106"/>
      <c r="D81" s="106"/>
      <c r="E81" s="15"/>
      <c r="F81" s="26" t="s">
        <v>12</v>
      </c>
      <c r="G81" s="17"/>
      <c r="H81" s="70"/>
      <c r="I81" s="70"/>
      <c r="J81" s="70"/>
    </row>
    <row r="82" spans="1:10" ht="12.7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107" t="str">
        <f ca="1">"Porto Alegre, "&amp;TEXT(TODAY(),"d"" de ""mmmm"" de ""aaaa")&amp;"."</f>
        <v>Porto Alegre, 29 de março de 2021.</v>
      </c>
      <c r="E84" s="107"/>
      <c r="F84" s="107"/>
      <c r="G84" s="107"/>
      <c r="H84" s="107"/>
      <c r="I84" s="107"/>
      <c r="J84" s="6"/>
    </row>
    <row r="85" spans="1:10" ht="12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6"/>
      <c r="B89" s="6"/>
      <c r="C89" s="6"/>
      <c r="D89" s="16"/>
      <c r="E89" s="16"/>
      <c r="F89" s="16"/>
      <c r="G89" s="16"/>
      <c r="H89" s="16"/>
      <c r="I89" s="16"/>
      <c r="J89" s="6"/>
    </row>
    <row r="90" spans="1:10" ht="12.75">
      <c r="A90" s="6"/>
      <c r="B90" s="6"/>
      <c r="C90" s="6"/>
      <c r="D90" s="108" t="s">
        <v>61</v>
      </c>
      <c r="E90" s="108"/>
      <c r="F90" s="108"/>
      <c r="G90" s="108"/>
      <c r="H90" s="108"/>
      <c r="I90" s="108"/>
      <c r="J90" s="6"/>
    </row>
    <row r="91" spans="1:10" ht="12.75">
      <c r="A91" s="6"/>
      <c r="B91" s="6"/>
      <c r="C91" s="6"/>
      <c r="D91" s="87" t="s">
        <v>54</v>
      </c>
      <c r="E91" s="87"/>
      <c r="F91" s="87"/>
      <c r="G91" s="87"/>
      <c r="H91" s="87"/>
      <c r="I91" s="87"/>
      <c r="J91" s="6"/>
    </row>
    <row r="92" spans="1:10" ht="12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6"/>
      <c r="B95" s="6"/>
      <c r="C95" s="6"/>
      <c r="D95" s="6"/>
      <c r="E95" s="18"/>
      <c r="F95" s="6"/>
      <c r="G95" s="6"/>
      <c r="H95" s="6"/>
      <c r="I95" s="6"/>
      <c r="J95" s="6"/>
    </row>
    <row r="96" spans="1:10" ht="12.7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91" t="s">
        <v>18</v>
      </c>
      <c r="B116" s="92"/>
      <c r="C116" s="92"/>
      <c r="D116" s="92"/>
      <c r="E116" s="92"/>
      <c r="F116" s="92"/>
      <c r="G116" s="92"/>
      <c r="H116" s="92"/>
      <c r="I116" s="92"/>
      <c r="J116" s="93"/>
    </row>
    <row r="117" spans="1:10" ht="12.75">
      <c r="A117" s="94" t="s">
        <v>19</v>
      </c>
      <c r="B117" s="95"/>
      <c r="C117" s="95"/>
      <c r="D117" s="96"/>
      <c r="E117" s="96"/>
      <c r="F117" s="96"/>
      <c r="G117" s="96"/>
      <c r="H117" s="96"/>
      <c r="I117" s="96"/>
      <c r="J117" s="97"/>
    </row>
    <row r="118" spans="1:10" ht="12.75">
      <c r="A118" s="98" t="s">
        <v>21</v>
      </c>
      <c r="B118" s="99"/>
      <c r="C118" s="99"/>
      <c r="D118" s="100"/>
      <c r="E118" s="100"/>
      <c r="F118" s="100"/>
      <c r="G118" s="100"/>
      <c r="H118" s="100"/>
      <c r="I118" s="100"/>
      <c r="J118" s="101"/>
    </row>
    <row r="119" spans="1:10" ht="12.75">
      <c r="A119" s="102" t="s">
        <v>20</v>
      </c>
      <c r="B119" s="103"/>
      <c r="C119" s="103"/>
      <c r="D119" s="104"/>
      <c r="E119" s="104"/>
      <c r="F119" s="104"/>
      <c r="G119" s="104"/>
      <c r="H119" s="104"/>
      <c r="I119" s="104"/>
      <c r="J119" s="105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6"/>
      <c r="B186" s="6"/>
      <c r="C186" s="6"/>
      <c r="D186" s="6"/>
      <c r="E186" s="6"/>
      <c r="F186" s="6"/>
      <c r="G186" s="6"/>
      <c r="H186" s="6"/>
      <c r="I186" s="6"/>
      <c r="J186" s="6"/>
    </row>
  </sheetData>
  <sheetProtection password="CCFE" sheet="1" objects="1" scenarios="1" selectLockedCells="1"/>
  <mergeCells count="47">
    <mergeCell ref="A119:J119"/>
    <mergeCell ref="C81:D81"/>
    <mergeCell ref="H81:J81"/>
    <mergeCell ref="D84:I84"/>
    <mergeCell ref="D90:I90"/>
    <mergeCell ref="D91:I91"/>
    <mergeCell ref="A116:J116"/>
    <mergeCell ref="C78:I78"/>
    <mergeCell ref="C79:I79"/>
    <mergeCell ref="C80:D80"/>
    <mergeCell ref="H80:J80"/>
    <mergeCell ref="A117:J117"/>
    <mergeCell ref="A118:J118"/>
    <mergeCell ref="A63:I63"/>
    <mergeCell ref="A65:J65"/>
    <mergeCell ref="A69:J69"/>
    <mergeCell ref="A71:J71"/>
    <mergeCell ref="A75:J75"/>
    <mergeCell ref="A77:J77"/>
    <mergeCell ref="A45:C45"/>
    <mergeCell ref="F45:H45"/>
    <mergeCell ref="B47:E47"/>
    <mergeCell ref="G47:J47"/>
    <mergeCell ref="A61:C61"/>
    <mergeCell ref="F61:H61"/>
    <mergeCell ref="A29:C29"/>
    <mergeCell ref="F29:H29"/>
    <mergeCell ref="H13:J13"/>
    <mergeCell ref="A11:J11"/>
    <mergeCell ref="B31:E31"/>
    <mergeCell ref="G31:J31"/>
    <mergeCell ref="G6:J6"/>
    <mergeCell ref="H9:J9"/>
    <mergeCell ref="E10:J10"/>
    <mergeCell ref="B13:F13"/>
    <mergeCell ref="B15:E15"/>
    <mergeCell ref="G15:J15"/>
    <mergeCell ref="C7:I7"/>
    <mergeCell ref="C8:I8"/>
    <mergeCell ref="C9:D9"/>
    <mergeCell ref="D4:E4"/>
    <mergeCell ref="H4:I4"/>
    <mergeCell ref="A1:J1"/>
    <mergeCell ref="A3:J3"/>
    <mergeCell ref="C5:D5"/>
    <mergeCell ref="H5:I5"/>
    <mergeCell ref="C6:D6"/>
  </mergeCells>
  <dataValidations count="20">
    <dataValidation type="whole" allowBlank="1" showInputMessage="1" showErrorMessage="1" error="Valor inválido" sqref="I49:I60 D17:D28 I17:I28 D33:D44 I33:I44 D49:D60">
      <formula1>0</formula1>
      <formula2>10000</formula2>
    </dataValidation>
    <dataValidation type="textLength" allowBlank="1" showErrorMessage="1" prompt="Insira a Inscrição Municipal (somente números)" error="Inscrição Municipal inválida" sqref="E6">
      <formula1>8</formula1>
      <formula2>8</formula2>
    </dataValidation>
    <dataValidation allowBlank="1" showInputMessage="1" showErrorMessage="1" prompt="Insira o cargo/função (Sócio-administrador, Procurador, etc)" sqref="H81:H82"/>
    <dataValidation allowBlank="1" showInputMessage="1" showErrorMessage="1" prompt="Insira o e-mail do Representante Legal" sqref="H80"/>
    <dataValidation type="textLength" allowBlank="1" showInputMessage="1" showErrorMessage="1" prompt="Insira o telefone do Representante Legal" error="Telefone inválido" sqref="C80">
      <formula1>8</formula1>
      <formula2>13</formula2>
    </dataValidation>
    <dataValidation allowBlank="1" showInputMessage="1" showErrorMessage="1" prompt="Insira o endereço do Representante Legal" sqref="C79"/>
    <dataValidation allowBlank="1" showInputMessage="1" showErrorMessage="1" prompt="Insira o nome do Representante Legal" sqref="C78"/>
    <dataValidation type="whole" allowBlank="1" showInputMessage="1" showErrorMessage="1" prompt="ATENÇÃO: preencha este campo SOMENTE caso deseje parcelamento&#10;* Insira o número de parcelas (máx. 60 meses)" error="Nº de parcelas inválido (permitido de 2 a 60 parcelas)" sqref="A73:A74 C73:C74 B74">
      <formula1>2</formula1>
      <formula2>60</formula2>
    </dataValidation>
    <dataValidation allowBlank="1" showInputMessage="1" showErrorMessage="1" prompt="Insira o e-mail" sqref="H9"/>
    <dataValidation type="textLength" allowBlank="1" showInputMessage="1" showErrorMessage="1" prompt="Insira o telefone" error="Telefone inválido" sqref="C9">
      <formula1>8</formula1>
      <formula2>13</formula2>
    </dataValidation>
    <dataValidation allowBlank="1" showInputMessage="1" showErrorMessage="1" prompt="Insira o endereço completo" sqref="C8"/>
    <dataValidation allowBlank="1" showInputMessage="1" showErrorMessage="1" prompt="Insira o Nome ou Razão Social" sqref="C7"/>
    <dataValidation type="textLength" allowBlank="1" showErrorMessage="1" prompt="Insira o CPF (somente números)" sqref="C82">
      <formula1>11</formula1>
      <formula2>11</formula2>
    </dataValidation>
    <dataValidation type="textLength" allowBlank="1" showInputMessage="1" showErrorMessage="1" prompt="CNPJ do Requerente, se Pessoa Jurídica&#10;(somente números)" error="CNPJ inválido" sqref="C5:D5">
      <formula1>3</formula1>
      <formula2>14</formula2>
    </dataValidation>
    <dataValidation type="textLength" allowBlank="1" showInputMessage="1" showErrorMessage="1" prompt="CPF do Requerente, se Pessoa Física&#10;(somente números)" error="CPF inválido" sqref="H5:I5">
      <formula1>3</formula1>
      <formula2>11</formula2>
    </dataValidation>
    <dataValidation type="textLength" operator="equal" allowBlank="1" showInputMessage="1" showErrorMessage="1" prompt="Inscrição Municipal&#10;(somente números)" error="Inscrição Municipal inválida" sqref="C6:D6">
      <formula1>8</formula1>
    </dataValidation>
    <dataValidation type="textLength" allowBlank="1" showInputMessage="1" showErrorMessage="1" prompt="CPF do Representante Legal&#10;(somente números)" error="CPF inválido" sqref="C81:D81">
      <formula1>3</formula1>
      <formula2>11</formula2>
    </dataValidation>
    <dataValidation error="CNPJ inválido" sqref="C4"/>
    <dataValidation type="textLength" allowBlank="1" showInputMessage="1" showErrorMessage="1" prompt="Nº Processo SEI de Consulta Tributária" error="Obrigatório número do Processo" sqref="D4:E4">
      <formula1>1</formula1>
      <formula2>20</formula2>
    </dataValidation>
    <dataValidation type="date" allowBlank="1" showInputMessage="1" showErrorMessage="1" prompt="Data da resposta do Processo SEI de Consulta Tributária" error="Data inválida" sqref="H4:I4">
      <formula1>42005</formula1>
      <formula2>46022</formula2>
    </dataValidation>
  </dataValidations>
  <printOptions horizontalCentered="1"/>
  <pageMargins left="0.7086614173228347" right="0.7086614173228347" top="0.5511811023622047" bottom="0.7480314960629921" header="0.31496062992125984" footer="0.5118110236220472"/>
  <pageSetup fitToHeight="0" fitToWidth="1" horizontalDpi="600" verticalDpi="600" orientation="portrait" paperSize="9" scale="77" r:id="rId2"/>
  <headerFooter>
    <oddFooter>&amp;RPágina &amp;P de &amp;N</oddFooter>
  </headerFooter>
  <rowBreaks count="1" manualBreakCount="1">
    <brk id="6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21" customWidth="1"/>
    <col min="2" max="2" width="15.7109375" style="22" customWidth="1"/>
  </cols>
  <sheetData>
    <row r="1" spans="1:2" s="23" customFormat="1" ht="15">
      <c r="A1" s="27" t="s">
        <v>2</v>
      </c>
      <c r="B1" s="28" t="s">
        <v>23</v>
      </c>
    </row>
    <row r="2" spans="1:2" ht="15">
      <c r="A2" s="29">
        <v>2015</v>
      </c>
      <c r="B2" s="30">
        <v>3.3039</v>
      </c>
    </row>
    <row r="3" spans="1:2" ht="15">
      <c r="A3" s="29">
        <v>2016</v>
      </c>
      <c r="B3" s="30">
        <v>3.6501</v>
      </c>
    </row>
    <row r="4" spans="1:2" ht="15">
      <c r="A4" s="29">
        <v>2017</v>
      </c>
      <c r="B4" s="30">
        <v>3.9052</v>
      </c>
    </row>
    <row r="5" spans="1:2" ht="15">
      <c r="A5" s="29">
        <v>2018</v>
      </c>
      <c r="B5" s="30">
        <v>4.0145</v>
      </c>
    </row>
    <row r="6" spans="1:2" ht="15">
      <c r="A6" s="29">
        <v>2019</v>
      </c>
      <c r="B6" s="30">
        <v>4.1771</v>
      </c>
    </row>
    <row r="7" spans="1:2" ht="15">
      <c r="A7" s="29">
        <v>2020</v>
      </c>
      <c r="B7" s="30">
        <v>4.292</v>
      </c>
    </row>
    <row r="8" spans="1:2" ht="15">
      <c r="A8" s="29">
        <v>2021</v>
      </c>
      <c r="B8" s="30">
        <v>4.4602</v>
      </c>
    </row>
  </sheetData>
  <sheetProtection sheet="1" objects="1" scenarios="1" selectLockedCells="1" selectUnlockedCell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2021-03-29T20:08:28Z</dcterms:modified>
  <cp:category/>
  <cp:version/>
  <cp:contentType/>
  <cp:contentStatus/>
</cp:coreProperties>
</file>